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Jobs\01 Projects\000_Residential\066 - New Chinatown Phase 1\10.00 BLOK\10.02 Drawings\Archive\Data_Exchange\Sent\047 - PLANNING SUBMISSION C\"/>
    </mc:Choice>
  </mc:AlternateContent>
  <bookViews>
    <workbookView xWindow="0" yWindow="0" windowWidth="28800" windowHeight="12585"/>
  </bookViews>
  <sheets>
    <sheet name="Sheet1" sheetId="1" r:id="rId1"/>
  </sheets>
  <definedNames>
    <definedName name="_xlnm.Print_Area" localSheetId="0">Sheet1!$A$1:$AZ$89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R45" i="1"/>
  <c r="S45" i="1" s="1"/>
  <c r="L45" i="1" l="1"/>
  <c r="G8" i="1" l="1"/>
  <c r="G9" i="1"/>
  <c r="G10" i="1"/>
  <c r="G11" i="1"/>
  <c r="G7" i="1"/>
  <c r="N14" i="1" l="1"/>
  <c r="N15" i="1"/>
  <c r="N16" i="1"/>
  <c r="N17" i="1"/>
  <c r="N18" i="1"/>
  <c r="N20" i="1"/>
  <c r="N13" i="1"/>
  <c r="AX40" i="1"/>
  <c r="AQ40" i="1"/>
  <c r="AL40" i="1"/>
  <c r="AG7" i="1"/>
  <c r="AE40" i="1"/>
  <c r="Z40" i="1"/>
  <c r="K38" i="1"/>
  <c r="K41" i="1" s="1"/>
  <c r="L35" i="1"/>
  <c r="S40" i="1"/>
  <c r="L40" i="1"/>
  <c r="D38" i="1"/>
  <c r="R38" i="1"/>
  <c r="R41" i="1" s="1"/>
  <c r="AZ8" i="1"/>
  <c r="AZ9" i="1"/>
  <c r="AZ10" i="1"/>
  <c r="AZ11" i="1"/>
  <c r="AZ12" i="1"/>
  <c r="AZ13" i="1"/>
  <c r="AZ14" i="1"/>
  <c r="AZ15" i="1"/>
  <c r="AZ17" i="1"/>
  <c r="AZ7" i="1"/>
  <c r="AW38" i="1"/>
  <c r="AX38" i="1" s="1"/>
  <c r="AX8" i="1"/>
  <c r="AX9" i="1"/>
  <c r="AX10" i="1"/>
  <c r="AX11" i="1"/>
  <c r="AX12" i="1"/>
  <c r="AX13" i="1"/>
  <c r="AX14" i="1"/>
  <c r="AX15" i="1"/>
  <c r="AX16" i="1"/>
  <c r="AX17" i="1"/>
  <c r="AX39" i="1"/>
  <c r="AX7" i="1"/>
  <c r="AS27" i="1"/>
  <c r="U8" i="1"/>
  <c r="U9" i="1"/>
  <c r="U10" i="1"/>
  <c r="U11" i="1"/>
  <c r="U7" i="1"/>
  <c r="AS7" i="1"/>
  <c r="AQ39" i="1"/>
  <c r="AP38" i="1"/>
  <c r="AQ38" i="1" s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7" i="1"/>
  <c r="AL39" i="1"/>
  <c r="AK38" i="1"/>
  <c r="AK41" i="1" s="1"/>
  <c r="AE39" i="1"/>
  <c r="AD38" i="1"/>
  <c r="AD41" i="1" s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7" i="1"/>
  <c r="Z39" i="1"/>
  <c r="Y38" i="1"/>
  <c r="Z38" i="1" s="1"/>
  <c r="S39" i="1"/>
  <c r="L39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7" i="1"/>
  <c r="S33" i="1"/>
  <c r="S8" i="1"/>
  <c r="S9" i="1"/>
  <c r="S10" i="1"/>
  <c r="S11" i="1"/>
  <c r="S13" i="1"/>
  <c r="S14" i="1"/>
  <c r="S15" i="1"/>
  <c r="S16" i="1"/>
  <c r="S17" i="1"/>
  <c r="S18" i="1"/>
  <c r="S20" i="1"/>
  <c r="S21" i="1"/>
  <c r="S22" i="1"/>
  <c r="S23" i="1"/>
  <c r="S24" i="1"/>
  <c r="S25" i="1"/>
  <c r="S26" i="1"/>
  <c r="S27" i="1"/>
  <c r="S28" i="1"/>
  <c r="S29" i="1"/>
  <c r="S30" i="1"/>
  <c r="S7" i="1"/>
  <c r="L33" i="1"/>
  <c r="L13" i="1"/>
  <c r="L14" i="1"/>
  <c r="L15" i="1"/>
  <c r="L16" i="1"/>
  <c r="L17" i="1"/>
  <c r="L18" i="1"/>
  <c r="L20" i="1"/>
  <c r="L22" i="1"/>
  <c r="L23" i="1"/>
  <c r="L24" i="1"/>
  <c r="L25" i="1"/>
  <c r="L26" i="1"/>
  <c r="L27" i="1"/>
  <c r="L28" i="1"/>
  <c r="L29" i="1"/>
  <c r="L30" i="1"/>
  <c r="L31" i="1"/>
  <c r="L8" i="1"/>
  <c r="L9" i="1"/>
  <c r="L10" i="1"/>
  <c r="L11" i="1"/>
  <c r="L7" i="1"/>
  <c r="E8" i="1"/>
  <c r="E9" i="1"/>
  <c r="E10" i="1"/>
  <c r="E11" i="1"/>
  <c r="E7" i="1"/>
  <c r="E40" i="1" l="1"/>
  <c r="N66" i="1"/>
  <c r="P66" i="1" s="1"/>
  <c r="E39" i="1"/>
  <c r="D41" i="1"/>
  <c r="N65" i="1"/>
  <c r="P65" i="1" s="1"/>
  <c r="AE38" i="1"/>
  <c r="AL38" i="1"/>
  <c r="Y41" i="1"/>
  <c r="AP41" i="1"/>
  <c r="N64" i="1"/>
  <c r="AW41" i="1"/>
  <c r="S38" i="1"/>
  <c r="L38" i="1"/>
  <c r="E38" i="1"/>
  <c r="N67" i="1" l="1"/>
  <c r="P64" i="1"/>
</calcChain>
</file>

<file path=xl/sharedStrings.xml><?xml version="1.0" encoding="utf-8"?>
<sst xmlns="http://schemas.openxmlformats.org/spreadsheetml/2006/main" count="219" uniqueCount="103">
  <si>
    <t>UNIT NUMBER</t>
  </si>
  <si>
    <t>UNIT (SQ.FT)</t>
  </si>
  <si>
    <t>PHASE 1 ACCOMMODATION SCHEDULE</t>
  </si>
  <si>
    <t>LOWER GROUND FLOOR</t>
  </si>
  <si>
    <t>GROUND FLOOR</t>
  </si>
  <si>
    <t>FIRST FLOOR</t>
  </si>
  <si>
    <t>SECOND FLOOR</t>
  </si>
  <si>
    <t>THIRD FLOOR</t>
  </si>
  <si>
    <t>FOURTH FLOOR</t>
  </si>
  <si>
    <t>FIFTH FLOOR</t>
  </si>
  <si>
    <t>SIXTH FLOOR</t>
  </si>
  <si>
    <t>TH-01</t>
  </si>
  <si>
    <t>TH-02</t>
  </si>
  <si>
    <t>TH-03</t>
  </si>
  <si>
    <t>TH-04</t>
  </si>
  <si>
    <t>TH-05</t>
  </si>
  <si>
    <t>UNIT TYPE</t>
  </si>
  <si>
    <r>
      <t>UNIT SIZE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</si>
  <si>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</si>
  <si>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</si>
  <si>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</si>
  <si>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</si>
  <si>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</si>
  <si>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</si>
  <si>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</si>
  <si>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</si>
  <si>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</si>
  <si>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</si>
  <si>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EVENT LAB</t>
  </si>
  <si>
    <t>G003</t>
  </si>
  <si>
    <t>G001 (upper)</t>
  </si>
  <si>
    <t>G002 (upper)</t>
  </si>
  <si>
    <t>G004 (upper)</t>
  </si>
  <si>
    <t>G005 (upper)</t>
  </si>
  <si>
    <t>G006 (upper)</t>
  </si>
  <si>
    <t>G007 (upper)</t>
  </si>
  <si>
    <t>4.1.1</t>
  </si>
  <si>
    <t>4.3.1</t>
  </si>
  <si>
    <t>4.4.1</t>
  </si>
  <si>
    <t>4.2.1</t>
  </si>
  <si>
    <t>5.3.1</t>
  </si>
  <si>
    <t>G001 (lower)</t>
  </si>
  <si>
    <t>G002 (lower)</t>
  </si>
  <si>
    <t>G004 (lower)</t>
  </si>
  <si>
    <t>G005 (lower)</t>
  </si>
  <si>
    <t>G006 (lower)</t>
  </si>
  <si>
    <t>G007 (lower)</t>
  </si>
  <si>
    <t>UNIT TYPES:</t>
  </si>
  <si>
    <t xml:space="preserve">1 BED (ACCESSIBLE) </t>
  </si>
  <si>
    <t>3 BED TOWNHOUSE</t>
  </si>
  <si>
    <t>1 BED (STUDIO)</t>
  </si>
  <si>
    <t>1 BED APARTMENT</t>
  </si>
  <si>
    <t>2 BED APARTMENT</t>
  </si>
  <si>
    <t>3 BED DUPLEX (TOP FLOOR)</t>
  </si>
  <si>
    <t>COMMERCIAL</t>
  </si>
  <si>
    <t>4.1.2</t>
  </si>
  <si>
    <t>NET/GROSS RATIO</t>
  </si>
  <si>
    <t>EXTERNAL LANDSCAPED DECK</t>
  </si>
  <si>
    <r>
      <t>EXT DECK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</si>
  <si>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EXT DECK (SQ.FT)</t>
  </si>
  <si>
    <r>
      <t>EXT BALCONY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</si>
  <si>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EXT BALCONY (SQ.FT)</t>
  </si>
  <si>
    <r>
      <t>m</t>
    </r>
    <r>
      <rPr>
        <b/>
        <vertAlign val="superscript"/>
        <sz val="14"/>
        <color rgb="FFC00000"/>
        <rFont val="Calibri"/>
        <family val="2"/>
        <scheme val="minor"/>
      </rPr>
      <t>2</t>
    </r>
  </si>
  <si>
    <t>sq.ft</t>
  </si>
  <si>
    <t xml:space="preserve">NET/GROSS RATIO OVER WHOLE DEVELOPMENT: </t>
  </si>
  <si>
    <t>501 (UPPER)</t>
  </si>
  <si>
    <t>509 (UPPER)</t>
  </si>
  <si>
    <t>510 (UPPER)</t>
  </si>
  <si>
    <t>511 (UPPER)</t>
  </si>
  <si>
    <t>501 (LOWER)</t>
  </si>
  <si>
    <t>502 (LOWER)</t>
  </si>
  <si>
    <t>503 (LOWER)</t>
  </si>
  <si>
    <t>504 (LOWER)</t>
  </si>
  <si>
    <t>505 (LOWER)</t>
  </si>
  <si>
    <t>506 (LOWER)</t>
  </si>
  <si>
    <t>507 (LOWER)</t>
  </si>
  <si>
    <t>508 (LOWER)</t>
  </si>
  <si>
    <t>509 (LOWER)</t>
  </si>
  <si>
    <t>510 (LOWER)</t>
  </si>
  <si>
    <t>511 (LOWER)</t>
  </si>
  <si>
    <t>508 (UPPER)</t>
  </si>
  <si>
    <t>507 (UPPER)</t>
  </si>
  <si>
    <t>506 (UPPER)</t>
  </si>
  <si>
    <t>505 (UPPER)</t>
  </si>
  <si>
    <t>504 (UPPER)</t>
  </si>
  <si>
    <t>503 (UPPER)</t>
  </si>
  <si>
    <t>502 (UPPER)</t>
  </si>
  <si>
    <t>5.4.1</t>
  </si>
  <si>
    <r>
      <t>2 BED DUPLEX (GROUND/1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FLOOR)</t>
    </r>
  </si>
  <si>
    <r>
      <t>2 BED DUPLEX (5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/6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FLOOR)</t>
    </r>
  </si>
  <si>
    <t>EVENT LAB INCLUDED WITHIN NET CALCULATIONS</t>
  </si>
  <si>
    <t>TOTAL GROSS EXTERNAL AREA OVER WHOLE DEVELOPMENT</t>
  </si>
  <si>
    <t>TOTAL GROSS INTERNAL AREA OVER WHOLE DEVELOPMENT:</t>
  </si>
  <si>
    <t>TOTAL NET INTERNAL AREA OVER WHOLE BUILDING:</t>
  </si>
  <si>
    <t>TOTAL NIA</t>
  </si>
  <si>
    <t>TOTAL GIA</t>
  </si>
  <si>
    <t>TOTAL GEA</t>
  </si>
  <si>
    <t>PARKING SPACES</t>
  </si>
  <si>
    <r>
      <t>EXT GARDEN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</si>
  <si>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EXT GARDEN (SQ.FT)</t>
  </si>
  <si>
    <t xml:space="preserve"> CALCULATED WITHIN GEA</t>
  </si>
  <si>
    <t xml:space="preserve">EXTERNAL LG FLOOR  GARDENS </t>
  </si>
  <si>
    <t>TOTAL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</si>
</sst>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vertAlign val="superscript"/>
      <sz val="14"/>
      <color rgb="FFC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D9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0" fillId="0" borderId="5" xfId="0" applyNumberForma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165" fontId="5" fillId="0" borderId="0" xfId="0" applyNumberFormat="1" applyFont="1" applyBorder="1" applyAlignment="1"/>
    <xf numFmtId="1" fontId="5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left"/>
    </xf>
    <xf numFmtId="165" fontId="5" fillId="2" borderId="7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/>
    <xf numFmtId="164" fontId="2" fillId="0" borderId="0" xfId="0" applyNumberFormat="1" applyFont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0" fillId="0" borderId="0" xfId="0" applyNumberFormat="1" applyBorder="1" applyAlignment="1"/>
    <xf numFmtId="164" fontId="0" fillId="0" borderId="5" xfId="0" applyNumberFormat="1" applyBorder="1" applyAlignment="1"/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0" fillId="0" borderId="7" xfId="0" applyNumberFormat="1" applyBorder="1" applyAlignment="1"/>
    <xf numFmtId="164" fontId="0" fillId="0" borderId="8" xfId="0" applyNumberFormat="1" applyBorder="1" applyAlignment="1"/>
    <xf numFmtId="164" fontId="0" fillId="0" borderId="0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3"/>
  <sheetViews>
    <sheetView tabSelected="1" view="pageBreakPreview" topLeftCell="A16" zoomScale="70" zoomScaleNormal="100" zoomScaleSheetLayoutView="70" workbookViewId="0">
      <selection activeCell="R61" sqref="R61"/>
    </sheetView>
  </sheetViews>
  <sheetFormatPr defaultRowHeight="15" x14ac:dyDescent="0.25"/>
  <cols>
    <col min="1" max="1" width="4.28515625" style="1" customWidth="1"/>
    <col min="2" max="2" width="23.85546875" style="1" bestFit="1" customWidth="1"/>
    <col min="3" max="3" width="13.85546875" style="3" bestFit="1" customWidth="1"/>
    <col min="4" max="4" width="18.5703125" style="1" bestFit="1" customWidth="1"/>
    <col min="5" max="5" width="16.7109375" style="5" bestFit="1" customWidth="1"/>
    <col min="6" max="6" width="22.5703125" style="5" bestFit="1" customWidth="1"/>
    <col min="7" max="7" width="26.7109375" style="5" bestFit="1" customWidth="1"/>
    <col min="8" max="8" width="4.28515625" style="1" customWidth="1"/>
    <col min="9" max="9" width="23.85546875" style="1" bestFit="1" customWidth="1"/>
    <col min="10" max="10" width="13.85546875" style="3" bestFit="1" customWidth="1"/>
    <col min="11" max="11" width="18.5703125" style="1" bestFit="1" customWidth="1"/>
    <col min="12" max="12" width="16.7109375" style="5" bestFit="1" customWidth="1"/>
    <col min="13" max="13" width="18.85546875" style="5" bestFit="1" customWidth="1"/>
    <col min="14" max="14" width="23" style="5" bestFit="1" customWidth="1"/>
    <col min="15" max="15" width="4.42578125" style="1" customWidth="1"/>
    <col min="16" max="16" width="23.85546875" style="1" bestFit="1" customWidth="1"/>
    <col min="17" max="17" width="10.140625" style="3" bestFit="1" customWidth="1"/>
    <col min="18" max="18" width="18.5703125" style="1" bestFit="1" customWidth="1"/>
    <col min="19" max="19" width="16.7109375" style="5" bestFit="1" customWidth="1"/>
    <col min="20" max="20" width="24.28515625" style="5" bestFit="1" customWidth="1"/>
    <col min="21" max="21" width="28.28515625" style="5" bestFit="1" customWidth="1"/>
    <col min="22" max="22" width="4.28515625" style="1" customWidth="1"/>
    <col min="23" max="23" width="23.85546875" style="1" bestFit="1" customWidth="1"/>
    <col min="24" max="24" width="13.85546875" style="3" bestFit="1" customWidth="1"/>
    <col min="25" max="25" width="18.5703125" style="1" bestFit="1" customWidth="1"/>
    <col min="26" max="26" width="16.7109375" style="5" bestFit="1" customWidth="1"/>
    <col min="27" max="27" width="4" style="1" customWidth="1"/>
    <col min="28" max="28" width="23.85546875" style="1" bestFit="1" customWidth="1"/>
    <col min="29" max="29" width="13.85546875" style="3" bestFit="1" customWidth="1"/>
    <col min="30" max="30" width="18.5703125" style="1" bestFit="1" customWidth="1"/>
    <col min="31" max="31" width="16.7109375" style="5" bestFit="1" customWidth="1"/>
    <col min="32" max="32" width="24.28515625" style="5" bestFit="1" customWidth="1"/>
    <col min="33" max="33" width="28.28515625" style="5" bestFit="1" customWidth="1"/>
    <col min="34" max="34" width="3.85546875" style="1" customWidth="1"/>
    <col min="35" max="35" width="23.85546875" style="1" bestFit="1" customWidth="1"/>
    <col min="36" max="36" width="13.85546875" style="3" bestFit="1" customWidth="1"/>
    <col min="37" max="37" width="18.5703125" style="1" bestFit="1" customWidth="1"/>
    <col min="38" max="38" width="16.7109375" style="5" bestFit="1" customWidth="1"/>
    <col min="39" max="39" width="4.5703125" style="1" customWidth="1"/>
    <col min="40" max="40" width="23.85546875" style="1" bestFit="1" customWidth="1"/>
    <col min="41" max="41" width="13.85546875" style="3" bestFit="1" customWidth="1"/>
    <col min="42" max="42" width="18.5703125" style="1" bestFit="1" customWidth="1"/>
    <col min="43" max="43" width="16.7109375" style="5" bestFit="1" customWidth="1"/>
    <col min="44" max="44" width="24.28515625" style="3" bestFit="1" customWidth="1"/>
    <col min="45" max="45" width="28.28515625" style="5" bestFit="1" customWidth="1"/>
    <col min="46" max="46" width="9.140625" style="1"/>
    <col min="47" max="47" width="23.85546875" style="1" bestFit="1" customWidth="1"/>
    <col min="48" max="48" width="13.85546875" style="3" bestFit="1" customWidth="1"/>
    <col min="49" max="49" width="18.5703125" style="1" bestFit="1" customWidth="1"/>
    <col min="50" max="50" width="16.7109375" style="5" bestFit="1" customWidth="1"/>
    <col min="51" max="51" width="24.28515625" style="3" bestFit="1" customWidth="1"/>
    <col min="52" max="52" width="28.28515625" style="5" bestFit="1" customWidth="1"/>
    <col min="53" max="62" width="9.140625" style="1"/>
    <col min="63" max="63" width="5.140625" style="1" customWidth="1"/>
    <col min="64" max="64" width="18.140625" style="1" customWidth="1"/>
    <col min="65" max="65" width="4.42578125" style="1" bestFit="1" customWidth="1"/>
    <col min="66" max="66" width="17.42578125" style="1" customWidth="1"/>
    <col min="67" max="67" width="6.42578125" style="1" bestFit="1" customWidth="1"/>
    <col min="68" max="16384" width="9.140625" style="1"/>
  </cols>
  <sheetData>
    <row r="1" spans="2:52" ht="18.75" x14ac:dyDescent="0.3">
      <c r="B1" s="82" t="s">
        <v>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4"/>
    </row>
    <row r="3" spans="2:52" x14ac:dyDescent="0.25">
      <c r="B3" s="83" t="s">
        <v>3</v>
      </c>
      <c r="C3" s="84"/>
      <c r="D3" s="84"/>
      <c r="E3" s="84"/>
      <c r="F3" s="66"/>
      <c r="G3" s="67"/>
      <c r="H3" s="2"/>
      <c r="I3" s="83" t="s">
        <v>4</v>
      </c>
      <c r="J3" s="84"/>
      <c r="K3" s="84"/>
      <c r="L3" s="84"/>
      <c r="M3" s="84"/>
      <c r="N3" s="85"/>
      <c r="O3" s="2"/>
      <c r="P3" s="83" t="s">
        <v>5</v>
      </c>
      <c r="Q3" s="84"/>
      <c r="R3" s="84"/>
      <c r="S3" s="84"/>
      <c r="T3" s="84"/>
      <c r="U3" s="85"/>
      <c r="V3" s="2"/>
      <c r="W3" s="83" t="s">
        <v>6</v>
      </c>
      <c r="X3" s="84"/>
      <c r="Y3" s="84"/>
      <c r="Z3" s="85"/>
      <c r="AA3" s="2"/>
      <c r="AB3" s="83" t="s">
        <v>7</v>
      </c>
      <c r="AC3" s="84"/>
      <c r="AD3" s="84"/>
      <c r="AE3" s="84"/>
      <c r="AF3" s="84"/>
      <c r="AG3" s="85"/>
      <c r="AH3" s="2"/>
      <c r="AI3" s="83" t="s">
        <v>8</v>
      </c>
      <c r="AJ3" s="84"/>
      <c r="AK3" s="84"/>
      <c r="AL3" s="85"/>
      <c r="AM3" s="2"/>
      <c r="AN3" s="83" t="s">
        <v>9</v>
      </c>
      <c r="AO3" s="84"/>
      <c r="AP3" s="84"/>
      <c r="AQ3" s="84"/>
      <c r="AR3" s="84"/>
      <c r="AS3" s="85"/>
      <c r="AT3" s="2"/>
      <c r="AU3" s="83" t="s">
        <v>10</v>
      </c>
      <c r="AV3" s="84"/>
      <c r="AW3" s="84"/>
      <c r="AX3" s="84"/>
      <c r="AY3" s="84"/>
      <c r="AZ3" s="85"/>
    </row>
    <row r="4" spans="2:52" x14ac:dyDescent="0.25">
      <c r="B4" s="17"/>
      <c r="C4" s="8"/>
      <c r="D4" s="9"/>
      <c r="E4" s="16"/>
      <c r="F4" s="16"/>
      <c r="G4" s="10"/>
      <c r="I4" s="17"/>
      <c r="J4" s="8"/>
      <c r="K4" s="9"/>
      <c r="L4" s="16"/>
      <c r="M4" s="16"/>
      <c r="N4" s="10"/>
      <c r="P4" s="17"/>
      <c r="Q4" s="8"/>
      <c r="R4" s="9"/>
      <c r="S4" s="16"/>
      <c r="T4" s="16"/>
      <c r="U4" s="10"/>
      <c r="W4" s="17"/>
      <c r="X4" s="8"/>
      <c r="Y4" s="9"/>
      <c r="Z4" s="10"/>
      <c r="AB4" s="17"/>
      <c r="AC4" s="8"/>
      <c r="AD4" s="9"/>
      <c r="AE4" s="16"/>
      <c r="AF4" s="16"/>
      <c r="AG4" s="10"/>
      <c r="AI4" s="17"/>
      <c r="AJ4" s="8"/>
      <c r="AK4" s="9"/>
      <c r="AL4" s="10"/>
      <c r="AN4" s="17"/>
      <c r="AO4" s="8"/>
      <c r="AP4" s="9"/>
      <c r="AQ4" s="16"/>
      <c r="AR4" s="8"/>
      <c r="AS4" s="10"/>
      <c r="AU4" s="17"/>
      <c r="AV4" s="8"/>
      <c r="AW4" s="9"/>
      <c r="AX4" s="16"/>
      <c r="AY4" s="8"/>
      <c r="AZ4" s="10"/>
    </row>
    <row r="5" spans="2:52" s="2" customFormat="1" ht="17.25" x14ac:dyDescent="0.25">
      <c r="B5" s="18" t="s">
        <v>0</v>
      </c>
      <c r="C5" s="19" t="s">
        <v>16</v>
      </c>
      <c r="D5" s="20" t="s">
        <v>17</v>
      </c>
      <c r="E5" s="27" t="s">
        <v>1</v>
      </c>
      <c r="F5" s="27" t="s">
        <v>98</v>
      </c>
      <c r="G5" s="21" t="s">
        <v>99</v>
      </c>
      <c r="I5" s="18" t="s">
        <v>0</v>
      </c>
      <c r="J5" s="19" t="s">
        <v>16</v>
      </c>
      <c r="K5" s="20" t="s">
        <v>17</v>
      </c>
      <c r="L5" s="27" t="s">
        <v>1</v>
      </c>
      <c r="M5" s="27" t="s">
        <v>58</v>
      </c>
      <c r="N5" s="21" t="s">
        <v>59</v>
      </c>
      <c r="P5" s="18" t="s">
        <v>0</v>
      </c>
      <c r="Q5" s="19" t="s">
        <v>16</v>
      </c>
      <c r="R5" s="20" t="s">
        <v>17</v>
      </c>
      <c r="S5" s="27" t="s">
        <v>1</v>
      </c>
      <c r="T5" s="27" t="s">
        <v>60</v>
      </c>
      <c r="U5" s="21" t="s">
        <v>61</v>
      </c>
      <c r="W5" s="18" t="s">
        <v>0</v>
      </c>
      <c r="X5" s="19" t="s">
        <v>16</v>
      </c>
      <c r="Y5" s="20" t="s">
        <v>17</v>
      </c>
      <c r="Z5" s="21" t="s">
        <v>1</v>
      </c>
      <c r="AB5" s="18" t="s">
        <v>0</v>
      </c>
      <c r="AC5" s="19" t="s">
        <v>16</v>
      </c>
      <c r="AD5" s="20" t="s">
        <v>17</v>
      </c>
      <c r="AE5" s="27" t="s">
        <v>1</v>
      </c>
      <c r="AF5" s="19" t="s">
        <v>60</v>
      </c>
      <c r="AG5" s="21" t="s">
        <v>61</v>
      </c>
      <c r="AI5" s="18" t="s">
        <v>0</v>
      </c>
      <c r="AJ5" s="19" t="s">
        <v>16</v>
      </c>
      <c r="AK5" s="20" t="s">
        <v>17</v>
      </c>
      <c r="AL5" s="21" t="s">
        <v>1</v>
      </c>
      <c r="AN5" s="18" t="s">
        <v>0</v>
      </c>
      <c r="AO5" s="19" t="s">
        <v>16</v>
      </c>
      <c r="AP5" s="20" t="s">
        <v>17</v>
      </c>
      <c r="AQ5" s="27" t="s">
        <v>1</v>
      </c>
      <c r="AR5" s="19" t="s">
        <v>60</v>
      </c>
      <c r="AS5" s="21" t="s">
        <v>61</v>
      </c>
      <c r="AU5" s="18" t="s">
        <v>0</v>
      </c>
      <c r="AV5" s="19" t="s">
        <v>16</v>
      </c>
      <c r="AW5" s="20" t="s">
        <v>17</v>
      </c>
      <c r="AX5" s="27" t="s">
        <v>1</v>
      </c>
      <c r="AY5" s="19" t="s">
        <v>60</v>
      </c>
      <c r="AZ5" s="21" t="s">
        <v>61</v>
      </c>
    </row>
    <row r="6" spans="2:52" x14ac:dyDescent="0.25">
      <c r="B6" s="17"/>
      <c r="C6" s="8"/>
      <c r="D6" s="9"/>
      <c r="E6" s="16"/>
      <c r="F6" s="16"/>
      <c r="G6" s="10"/>
      <c r="I6" s="17"/>
      <c r="J6" s="8"/>
      <c r="K6" s="9"/>
      <c r="L6" s="16"/>
      <c r="M6" s="16"/>
      <c r="N6" s="10"/>
      <c r="P6" s="17"/>
      <c r="Q6" s="8"/>
      <c r="R6" s="9"/>
      <c r="S6" s="16"/>
      <c r="T6" s="16"/>
      <c r="U6" s="10"/>
      <c r="W6" s="17"/>
      <c r="X6" s="8"/>
      <c r="Y6" s="9"/>
      <c r="Z6" s="10"/>
      <c r="AB6" s="17"/>
      <c r="AC6" s="8"/>
      <c r="AD6" s="9"/>
      <c r="AE6" s="16"/>
      <c r="AF6" s="16"/>
      <c r="AG6" s="10"/>
      <c r="AI6" s="17"/>
      <c r="AJ6" s="8"/>
      <c r="AK6" s="9"/>
      <c r="AL6" s="10"/>
      <c r="AN6" s="17"/>
      <c r="AO6" s="8"/>
      <c r="AP6" s="9"/>
      <c r="AQ6" s="16"/>
      <c r="AR6" s="8"/>
      <c r="AS6" s="10"/>
      <c r="AU6" s="17"/>
      <c r="AV6" s="8"/>
      <c r="AW6" s="9"/>
      <c r="AX6" s="16"/>
      <c r="AY6" s="8"/>
      <c r="AZ6" s="10"/>
    </row>
    <row r="7" spans="2:52" x14ac:dyDescent="0.25">
      <c r="B7" s="17" t="s">
        <v>11</v>
      </c>
      <c r="C7" s="8">
        <v>1</v>
      </c>
      <c r="D7" s="9">
        <v>40.9</v>
      </c>
      <c r="E7" s="16">
        <f>D7*10.76</f>
        <v>440.084</v>
      </c>
      <c r="F7" s="71">
        <v>22.1</v>
      </c>
      <c r="G7" s="10">
        <f>F7*10.76</f>
        <v>237.79600000000002</v>
      </c>
      <c r="I7" s="17" t="s">
        <v>11</v>
      </c>
      <c r="J7" s="8">
        <v>1</v>
      </c>
      <c r="K7" s="9">
        <v>40.700000000000003</v>
      </c>
      <c r="L7" s="16">
        <f>K7*10.76</f>
        <v>437.93200000000002</v>
      </c>
      <c r="M7" s="16"/>
      <c r="N7" s="10"/>
      <c r="P7" s="17" t="s">
        <v>11</v>
      </c>
      <c r="Q7" s="8">
        <v>1</v>
      </c>
      <c r="R7" s="9">
        <v>36.5</v>
      </c>
      <c r="S7" s="16">
        <f>R7*10.76</f>
        <v>392.74</v>
      </c>
      <c r="T7" s="8">
        <v>3.8</v>
      </c>
      <c r="U7" s="14">
        <f>T7*10.76</f>
        <v>40.887999999999998</v>
      </c>
      <c r="W7" s="17">
        <v>201</v>
      </c>
      <c r="X7" s="8">
        <v>5.3</v>
      </c>
      <c r="Y7" s="9">
        <v>88.1</v>
      </c>
      <c r="Z7" s="10">
        <f>Y7*10.76</f>
        <v>947.9559999999999</v>
      </c>
      <c r="AB7" s="17">
        <v>301</v>
      </c>
      <c r="AC7" s="8" t="s">
        <v>40</v>
      </c>
      <c r="AD7" s="9">
        <v>65.3</v>
      </c>
      <c r="AE7" s="16">
        <f>AD7*10.76</f>
        <v>702.62799999999993</v>
      </c>
      <c r="AF7" s="16">
        <v>21.4</v>
      </c>
      <c r="AG7" s="10">
        <f>AF7*10.76</f>
        <v>230.26399999999998</v>
      </c>
      <c r="AI7" s="17">
        <v>401</v>
      </c>
      <c r="AJ7" s="8">
        <v>5.3</v>
      </c>
      <c r="AK7" s="9">
        <v>88.1</v>
      </c>
      <c r="AL7" s="10">
        <f>AK7*10.76</f>
        <v>947.9559999999999</v>
      </c>
      <c r="AN7" s="17" t="s">
        <v>69</v>
      </c>
      <c r="AO7" s="8">
        <v>6.1</v>
      </c>
      <c r="AP7" s="9">
        <v>51.8</v>
      </c>
      <c r="AQ7" s="16">
        <f>AP7*10.76</f>
        <v>557.36799999999994</v>
      </c>
      <c r="AR7" s="8">
        <v>75.099999999999994</v>
      </c>
      <c r="AS7" s="10">
        <f>AR7*10.76</f>
        <v>808.07599999999991</v>
      </c>
      <c r="AU7" s="17" t="s">
        <v>65</v>
      </c>
      <c r="AV7" s="8">
        <v>6.1</v>
      </c>
      <c r="AW7" s="9">
        <v>57.5</v>
      </c>
      <c r="AX7" s="16">
        <f>AW7*10.76</f>
        <v>618.69999999999993</v>
      </c>
      <c r="AY7" s="8">
        <v>31</v>
      </c>
      <c r="AZ7" s="10">
        <f>AY7*10.76</f>
        <v>333.56</v>
      </c>
    </row>
    <row r="8" spans="2:52" x14ac:dyDescent="0.25">
      <c r="B8" s="17" t="s">
        <v>12</v>
      </c>
      <c r="C8" s="8">
        <v>1</v>
      </c>
      <c r="D8" s="9">
        <v>40.9</v>
      </c>
      <c r="E8" s="16">
        <f t="shared" ref="E8:E11" si="0">D8*10.76</f>
        <v>440.084</v>
      </c>
      <c r="F8" s="71">
        <v>20.399999999999999</v>
      </c>
      <c r="G8" s="10">
        <f t="shared" ref="G8:G11" si="1">F8*10.76</f>
        <v>219.50399999999999</v>
      </c>
      <c r="I8" s="17" t="s">
        <v>12</v>
      </c>
      <c r="J8" s="8">
        <v>1</v>
      </c>
      <c r="K8" s="9">
        <v>40.700000000000003</v>
      </c>
      <c r="L8" s="16">
        <f t="shared" ref="L8:L40" si="2">K8*10.76</f>
        <v>437.93200000000002</v>
      </c>
      <c r="M8" s="16"/>
      <c r="N8" s="10"/>
      <c r="P8" s="17" t="s">
        <v>12</v>
      </c>
      <c r="Q8" s="8">
        <v>1</v>
      </c>
      <c r="R8" s="9">
        <v>36.5</v>
      </c>
      <c r="S8" s="16">
        <f t="shared" ref="S8:S40" si="3">R8*10.76</f>
        <v>392.74</v>
      </c>
      <c r="T8" s="8">
        <v>3.8</v>
      </c>
      <c r="U8" s="14">
        <f t="shared" ref="U8:U11" si="4">T8*10.76</f>
        <v>40.887999999999998</v>
      </c>
      <c r="W8" s="17">
        <v>202</v>
      </c>
      <c r="X8" s="8" t="s">
        <v>36</v>
      </c>
      <c r="Y8" s="9">
        <v>37.200000000000003</v>
      </c>
      <c r="Z8" s="10">
        <f t="shared" ref="Z8:Z40" si="5">Y8*10.76</f>
        <v>400.27200000000005</v>
      </c>
      <c r="AB8" s="17">
        <v>302</v>
      </c>
      <c r="AC8" s="8" t="s">
        <v>55</v>
      </c>
      <c r="AD8" s="9">
        <v>37.299999999999997</v>
      </c>
      <c r="AE8" s="16">
        <f t="shared" ref="AE8:AE31" si="6">AD8*10.76</f>
        <v>401.34799999999996</v>
      </c>
      <c r="AF8" s="16"/>
      <c r="AG8" s="10"/>
      <c r="AI8" s="17">
        <v>402</v>
      </c>
      <c r="AJ8" s="8" t="s">
        <v>36</v>
      </c>
      <c r="AK8" s="9">
        <v>37.200000000000003</v>
      </c>
      <c r="AL8" s="10">
        <f t="shared" ref="AL8:AL31" si="7">AK8*10.76</f>
        <v>400.27200000000005</v>
      </c>
      <c r="AN8" s="17" t="s">
        <v>70</v>
      </c>
      <c r="AO8" s="8">
        <v>6.2</v>
      </c>
      <c r="AP8" s="9">
        <v>50.3</v>
      </c>
      <c r="AQ8" s="16">
        <f t="shared" ref="AQ8:AQ40" si="8">AP8*10.76</f>
        <v>541.22799999999995</v>
      </c>
      <c r="AR8" s="8"/>
      <c r="AS8" s="10"/>
      <c r="AU8" s="17" t="s">
        <v>86</v>
      </c>
      <c r="AV8" s="8">
        <v>6.2</v>
      </c>
      <c r="AW8" s="9">
        <v>52</v>
      </c>
      <c r="AX8" s="16">
        <f t="shared" ref="AX8:AX40" si="9">AW8*10.76</f>
        <v>559.52</v>
      </c>
      <c r="AY8" s="8">
        <v>49.3</v>
      </c>
      <c r="AZ8" s="10">
        <f t="shared" ref="AZ8:AZ17" si="10">AY8*10.76</f>
        <v>530.46799999999996</v>
      </c>
    </row>
    <row r="9" spans="2:52" x14ac:dyDescent="0.25">
      <c r="B9" s="17" t="s">
        <v>13</v>
      </c>
      <c r="C9" s="8">
        <v>1</v>
      </c>
      <c r="D9" s="9">
        <v>40.9</v>
      </c>
      <c r="E9" s="16">
        <f t="shared" si="0"/>
        <v>440.084</v>
      </c>
      <c r="F9" s="71">
        <v>20.399999999999999</v>
      </c>
      <c r="G9" s="10">
        <f t="shared" si="1"/>
        <v>219.50399999999999</v>
      </c>
      <c r="I9" s="17" t="s">
        <v>13</v>
      </c>
      <c r="J9" s="8">
        <v>1</v>
      </c>
      <c r="K9" s="9">
        <v>40.700000000000003</v>
      </c>
      <c r="L9" s="16">
        <f t="shared" si="2"/>
        <v>437.93200000000002</v>
      </c>
      <c r="M9" s="16"/>
      <c r="N9" s="10"/>
      <c r="P9" s="17" t="s">
        <v>13</v>
      </c>
      <c r="Q9" s="8">
        <v>1</v>
      </c>
      <c r="R9" s="9">
        <v>36.5</v>
      </c>
      <c r="S9" s="16">
        <f t="shared" si="3"/>
        <v>392.74</v>
      </c>
      <c r="T9" s="8">
        <v>3.8</v>
      </c>
      <c r="U9" s="14">
        <f t="shared" si="4"/>
        <v>40.887999999999998</v>
      </c>
      <c r="W9" s="17">
        <v>203</v>
      </c>
      <c r="X9" s="8">
        <v>4.2</v>
      </c>
      <c r="Y9" s="9">
        <v>45</v>
      </c>
      <c r="Z9" s="10">
        <f t="shared" si="5"/>
        <v>484.2</v>
      </c>
      <c r="AB9" s="17">
        <v>303</v>
      </c>
      <c r="AC9" s="8">
        <v>4.2</v>
      </c>
      <c r="AD9" s="9">
        <v>45</v>
      </c>
      <c r="AE9" s="16">
        <f t="shared" si="6"/>
        <v>484.2</v>
      </c>
      <c r="AF9" s="16"/>
      <c r="AG9" s="10"/>
      <c r="AI9" s="17">
        <v>403</v>
      </c>
      <c r="AJ9" s="8">
        <v>4.2</v>
      </c>
      <c r="AK9" s="9">
        <v>45</v>
      </c>
      <c r="AL9" s="10">
        <f t="shared" si="7"/>
        <v>484.2</v>
      </c>
      <c r="AN9" s="17" t="s">
        <v>71</v>
      </c>
      <c r="AO9" s="8">
        <v>6.2</v>
      </c>
      <c r="AP9" s="9">
        <v>46.4</v>
      </c>
      <c r="AQ9" s="16">
        <f t="shared" si="8"/>
        <v>499.26399999999995</v>
      </c>
      <c r="AR9" s="8"/>
      <c r="AS9" s="10"/>
      <c r="AU9" s="17" t="s">
        <v>85</v>
      </c>
      <c r="AV9" s="8">
        <v>6.2</v>
      </c>
      <c r="AW9" s="9">
        <v>46.7</v>
      </c>
      <c r="AX9" s="16">
        <f t="shared" si="9"/>
        <v>502.49200000000002</v>
      </c>
      <c r="AY9" s="8">
        <v>38</v>
      </c>
      <c r="AZ9" s="10">
        <f t="shared" si="10"/>
        <v>408.88</v>
      </c>
    </row>
    <row r="10" spans="2:52" x14ac:dyDescent="0.25">
      <c r="B10" s="17" t="s">
        <v>14</v>
      </c>
      <c r="C10" s="8">
        <v>1</v>
      </c>
      <c r="D10" s="9">
        <v>40.9</v>
      </c>
      <c r="E10" s="16">
        <f t="shared" si="0"/>
        <v>440.084</v>
      </c>
      <c r="F10" s="71">
        <v>20.399999999999999</v>
      </c>
      <c r="G10" s="10">
        <f t="shared" si="1"/>
        <v>219.50399999999999</v>
      </c>
      <c r="I10" s="17" t="s">
        <v>14</v>
      </c>
      <c r="J10" s="8">
        <v>1</v>
      </c>
      <c r="K10" s="9">
        <v>40.700000000000003</v>
      </c>
      <c r="L10" s="16">
        <f t="shared" si="2"/>
        <v>437.93200000000002</v>
      </c>
      <c r="M10" s="16"/>
      <c r="N10" s="10"/>
      <c r="P10" s="17" t="s">
        <v>14</v>
      </c>
      <c r="Q10" s="8">
        <v>1</v>
      </c>
      <c r="R10" s="9">
        <v>36.5</v>
      </c>
      <c r="S10" s="16">
        <f t="shared" si="3"/>
        <v>392.74</v>
      </c>
      <c r="T10" s="8">
        <v>3.8</v>
      </c>
      <c r="U10" s="14">
        <f t="shared" si="4"/>
        <v>40.887999999999998</v>
      </c>
      <c r="W10" s="17">
        <v>204</v>
      </c>
      <c r="X10" s="8" t="s">
        <v>37</v>
      </c>
      <c r="Y10" s="9">
        <v>50.8</v>
      </c>
      <c r="Z10" s="10">
        <f t="shared" si="5"/>
        <v>546.60799999999995</v>
      </c>
      <c r="AB10" s="17">
        <v>304</v>
      </c>
      <c r="AC10" s="8">
        <v>4.3</v>
      </c>
      <c r="AD10" s="9">
        <v>49.5</v>
      </c>
      <c r="AE10" s="16">
        <f t="shared" si="6"/>
        <v>532.62</v>
      </c>
      <c r="AF10" s="16"/>
      <c r="AG10" s="10"/>
      <c r="AI10" s="17">
        <v>404</v>
      </c>
      <c r="AJ10" s="8" t="s">
        <v>37</v>
      </c>
      <c r="AK10" s="9">
        <v>50.8</v>
      </c>
      <c r="AL10" s="10">
        <f t="shared" si="7"/>
        <v>546.60799999999995</v>
      </c>
      <c r="AN10" s="17" t="s">
        <v>72</v>
      </c>
      <c r="AO10" s="8">
        <v>7</v>
      </c>
      <c r="AP10" s="9">
        <v>67.099999999999994</v>
      </c>
      <c r="AQ10" s="16">
        <f t="shared" si="8"/>
        <v>721.99599999999998</v>
      </c>
      <c r="AR10" s="8"/>
      <c r="AS10" s="10"/>
      <c r="AU10" s="17" t="s">
        <v>84</v>
      </c>
      <c r="AV10" s="8">
        <v>7</v>
      </c>
      <c r="AW10" s="9">
        <v>59.5</v>
      </c>
      <c r="AX10" s="16">
        <f t="shared" si="9"/>
        <v>640.22</v>
      </c>
      <c r="AY10" s="8">
        <v>28.9</v>
      </c>
      <c r="AZ10" s="10">
        <f t="shared" si="10"/>
        <v>310.964</v>
      </c>
    </row>
    <row r="11" spans="2:52" x14ac:dyDescent="0.25">
      <c r="B11" s="17" t="s">
        <v>15</v>
      </c>
      <c r="C11" s="8">
        <v>1</v>
      </c>
      <c r="D11" s="9">
        <v>40.9</v>
      </c>
      <c r="E11" s="16">
        <f t="shared" si="0"/>
        <v>440.084</v>
      </c>
      <c r="F11" s="71">
        <v>20.399999999999999</v>
      </c>
      <c r="G11" s="10">
        <f t="shared" si="1"/>
        <v>219.50399999999999</v>
      </c>
      <c r="I11" s="17" t="s">
        <v>15</v>
      </c>
      <c r="J11" s="8">
        <v>1</v>
      </c>
      <c r="K11" s="9">
        <v>40.700000000000003</v>
      </c>
      <c r="L11" s="16">
        <f t="shared" si="2"/>
        <v>437.93200000000002</v>
      </c>
      <c r="M11" s="16"/>
      <c r="N11" s="10"/>
      <c r="P11" s="17" t="s">
        <v>15</v>
      </c>
      <c r="Q11" s="8">
        <v>1</v>
      </c>
      <c r="R11" s="9">
        <v>36.5</v>
      </c>
      <c r="S11" s="16">
        <f t="shared" si="3"/>
        <v>392.74</v>
      </c>
      <c r="T11" s="8">
        <v>3.8</v>
      </c>
      <c r="U11" s="14">
        <f t="shared" si="4"/>
        <v>40.887999999999998</v>
      </c>
      <c r="W11" s="17">
        <v>205</v>
      </c>
      <c r="X11" s="8" t="s">
        <v>37</v>
      </c>
      <c r="Y11" s="9">
        <v>50.4</v>
      </c>
      <c r="Z11" s="10">
        <f t="shared" si="5"/>
        <v>542.30399999999997</v>
      </c>
      <c r="AB11" s="17">
        <v>305</v>
      </c>
      <c r="AC11" s="8">
        <v>4.3</v>
      </c>
      <c r="AD11" s="9">
        <v>50.5</v>
      </c>
      <c r="AE11" s="16">
        <f t="shared" si="6"/>
        <v>543.38</v>
      </c>
      <c r="AF11" s="16"/>
      <c r="AG11" s="10"/>
      <c r="AI11" s="17">
        <v>405</v>
      </c>
      <c r="AJ11" s="8" t="s">
        <v>37</v>
      </c>
      <c r="AK11" s="9">
        <v>50.5</v>
      </c>
      <c r="AL11" s="10">
        <f t="shared" si="7"/>
        <v>543.38</v>
      </c>
      <c r="AN11" s="17" t="s">
        <v>73</v>
      </c>
      <c r="AO11" s="8">
        <v>6.3</v>
      </c>
      <c r="AP11" s="9">
        <v>45.5</v>
      </c>
      <c r="AQ11" s="16">
        <f t="shared" si="8"/>
        <v>489.58</v>
      </c>
      <c r="AR11" s="8"/>
      <c r="AS11" s="10"/>
      <c r="AU11" s="17" t="s">
        <v>83</v>
      </c>
      <c r="AV11" s="8">
        <v>6.3</v>
      </c>
      <c r="AW11" s="9">
        <v>45.3</v>
      </c>
      <c r="AX11" s="16">
        <f t="shared" si="9"/>
        <v>487.42799999999994</v>
      </c>
      <c r="AY11" s="8">
        <v>29.2</v>
      </c>
      <c r="AZ11" s="10">
        <f t="shared" si="10"/>
        <v>314.19200000000001</v>
      </c>
    </row>
    <row r="12" spans="2:52" x14ac:dyDescent="0.25">
      <c r="B12" s="17"/>
      <c r="C12" s="8"/>
      <c r="D12" s="9"/>
      <c r="E12" s="16"/>
      <c r="F12" s="16"/>
      <c r="G12" s="10"/>
      <c r="I12" s="17"/>
      <c r="J12" s="8"/>
      <c r="K12" s="9"/>
      <c r="L12" s="16"/>
      <c r="M12" s="16"/>
      <c r="N12" s="10"/>
      <c r="P12" s="17"/>
      <c r="Q12" s="8"/>
      <c r="R12" s="9"/>
      <c r="S12" s="16"/>
      <c r="T12" s="16"/>
      <c r="U12" s="10"/>
      <c r="W12" s="17">
        <v>206</v>
      </c>
      <c r="X12" s="8">
        <v>4.2</v>
      </c>
      <c r="Y12" s="9">
        <v>46.4</v>
      </c>
      <c r="Z12" s="10">
        <f t="shared" si="5"/>
        <v>499.26399999999995</v>
      </c>
      <c r="AB12" s="17">
        <v>306</v>
      </c>
      <c r="AC12" s="8">
        <v>4.2</v>
      </c>
      <c r="AD12" s="9">
        <v>46.4</v>
      </c>
      <c r="AE12" s="16">
        <f t="shared" si="6"/>
        <v>499.26399999999995</v>
      </c>
      <c r="AF12" s="16"/>
      <c r="AG12" s="10"/>
      <c r="AI12" s="17">
        <v>406</v>
      </c>
      <c r="AJ12" s="8">
        <v>4.2</v>
      </c>
      <c r="AK12" s="9">
        <v>46.4</v>
      </c>
      <c r="AL12" s="10">
        <f t="shared" si="7"/>
        <v>499.26399999999995</v>
      </c>
      <c r="AN12" s="17" t="s">
        <v>74</v>
      </c>
      <c r="AO12" s="8">
        <v>6.4</v>
      </c>
      <c r="AP12" s="9">
        <v>47</v>
      </c>
      <c r="AQ12" s="16">
        <f t="shared" si="8"/>
        <v>505.71999999999997</v>
      </c>
      <c r="AR12" s="8"/>
      <c r="AS12" s="10"/>
      <c r="AU12" s="17" t="s">
        <v>82</v>
      </c>
      <c r="AV12" s="8">
        <v>6.4</v>
      </c>
      <c r="AW12" s="9">
        <v>46.8</v>
      </c>
      <c r="AX12" s="16">
        <f t="shared" si="9"/>
        <v>503.56799999999998</v>
      </c>
      <c r="AY12" s="8">
        <v>48.6</v>
      </c>
      <c r="AZ12" s="10">
        <f t="shared" si="10"/>
        <v>522.93600000000004</v>
      </c>
    </row>
    <row r="13" spans="2:52" x14ac:dyDescent="0.25">
      <c r="B13" s="17" t="s">
        <v>97</v>
      </c>
      <c r="C13" s="53">
        <v>50</v>
      </c>
      <c r="D13" s="9"/>
      <c r="E13" s="16"/>
      <c r="F13" s="115" t="s">
        <v>101</v>
      </c>
      <c r="G13" s="116"/>
      <c r="I13" s="17" t="s">
        <v>41</v>
      </c>
      <c r="J13" s="8">
        <v>2</v>
      </c>
      <c r="K13" s="9">
        <v>42.6</v>
      </c>
      <c r="L13" s="16">
        <f t="shared" si="2"/>
        <v>458.37600000000003</v>
      </c>
      <c r="M13" s="8">
        <v>22.5</v>
      </c>
      <c r="N13" s="10">
        <f>M13*10.76</f>
        <v>242.1</v>
      </c>
      <c r="P13" s="17" t="s">
        <v>30</v>
      </c>
      <c r="Q13" s="8">
        <v>2</v>
      </c>
      <c r="R13" s="9">
        <v>42.6</v>
      </c>
      <c r="S13" s="16">
        <f t="shared" si="3"/>
        <v>458.37600000000003</v>
      </c>
      <c r="T13" s="16"/>
      <c r="U13" s="10"/>
      <c r="W13" s="17">
        <v>207</v>
      </c>
      <c r="X13" s="8">
        <v>5.4</v>
      </c>
      <c r="Y13" s="9">
        <v>67</v>
      </c>
      <c r="Z13" s="10">
        <f t="shared" si="5"/>
        <v>720.92</v>
      </c>
      <c r="AB13" s="17">
        <v>307</v>
      </c>
      <c r="AC13" s="8" t="s">
        <v>87</v>
      </c>
      <c r="AD13" s="9">
        <v>67</v>
      </c>
      <c r="AE13" s="16">
        <f t="shared" si="6"/>
        <v>720.92</v>
      </c>
      <c r="AF13" s="16"/>
      <c r="AG13" s="10"/>
      <c r="AI13" s="17">
        <v>407</v>
      </c>
      <c r="AJ13" s="8">
        <v>5.4</v>
      </c>
      <c r="AK13" s="9">
        <v>67</v>
      </c>
      <c r="AL13" s="10">
        <f t="shared" si="7"/>
        <v>720.92</v>
      </c>
      <c r="AN13" s="17" t="s">
        <v>75</v>
      </c>
      <c r="AO13" s="8">
        <v>6.5</v>
      </c>
      <c r="AP13" s="9">
        <v>44.5</v>
      </c>
      <c r="AQ13" s="16">
        <f t="shared" si="8"/>
        <v>478.82</v>
      </c>
      <c r="AR13" s="8"/>
      <c r="AS13" s="10"/>
      <c r="AU13" s="17" t="s">
        <v>81</v>
      </c>
      <c r="AV13" s="8">
        <v>6.5</v>
      </c>
      <c r="AW13" s="9">
        <v>45.5</v>
      </c>
      <c r="AX13" s="16">
        <f t="shared" si="9"/>
        <v>489.58</v>
      </c>
      <c r="AY13" s="8">
        <v>44.7</v>
      </c>
      <c r="AZ13" s="10">
        <f t="shared" si="10"/>
        <v>480.97200000000004</v>
      </c>
    </row>
    <row r="14" spans="2:52" x14ac:dyDescent="0.25">
      <c r="B14" s="17"/>
      <c r="C14" s="8"/>
      <c r="D14" s="9"/>
      <c r="E14" s="16"/>
      <c r="F14" s="117" t="s">
        <v>100</v>
      </c>
      <c r="G14" s="118"/>
      <c r="I14" s="17" t="s">
        <v>42</v>
      </c>
      <c r="J14" s="8">
        <v>2</v>
      </c>
      <c r="K14" s="9">
        <v>42.6</v>
      </c>
      <c r="L14" s="16">
        <f t="shared" si="2"/>
        <v>458.37600000000003</v>
      </c>
      <c r="M14" s="8">
        <v>22.3</v>
      </c>
      <c r="N14" s="10">
        <f t="shared" ref="N14:N20" si="11">M14*10.76</f>
        <v>239.94800000000001</v>
      </c>
      <c r="P14" s="17" t="s">
        <v>31</v>
      </c>
      <c r="Q14" s="8">
        <v>2</v>
      </c>
      <c r="R14" s="9">
        <v>42.6</v>
      </c>
      <c r="S14" s="16">
        <f t="shared" si="3"/>
        <v>458.37600000000003</v>
      </c>
      <c r="T14" s="16"/>
      <c r="U14" s="10"/>
      <c r="W14" s="17">
        <v>208</v>
      </c>
      <c r="X14" s="8">
        <v>5.2</v>
      </c>
      <c r="Y14" s="9">
        <v>69.2</v>
      </c>
      <c r="Z14" s="10">
        <f t="shared" si="5"/>
        <v>744.59199999999998</v>
      </c>
      <c r="AB14" s="17">
        <v>308</v>
      </c>
      <c r="AC14" s="8">
        <v>5.2</v>
      </c>
      <c r="AD14" s="9">
        <v>69.2</v>
      </c>
      <c r="AE14" s="16">
        <f t="shared" si="6"/>
        <v>744.59199999999998</v>
      </c>
      <c r="AF14" s="16"/>
      <c r="AG14" s="10"/>
      <c r="AI14" s="17">
        <v>408</v>
      </c>
      <c r="AJ14" s="8">
        <v>5.2</v>
      </c>
      <c r="AK14" s="9">
        <v>69.2</v>
      </c>
      <c r="AL14" s="10">
        <f t="shared" si="7"/>
        <v>744.59199999999998</v>
      </c>
      <c r="AN14" s="17" t="s">
        <v>76</v>
      </c>
      <c r="AO14" s="8">
        <v>6.3</v>
      </c>
      <c r="AP14" s="9">
        <v>45.5</v>
      </c>
      <c r="AQ14" s="16">
        <f t="shared" si="8"/>
        <v>489.58</v>
      </c>
      <c r="AR14" s="8"/>
      <c r="AS14" s="10"/>
      <c r="AU14" s="17" t="s">
        <v>80</v>
      </c>
      <c r="AV14" s="8">
        <v>6.3</v>
      </c>
      <c r="AW14" s="9">
        <v>45.3</v>
      </c>
      <c r="AX14" s="16">
        <f t="shared" si="9"/>
        <v>487.42799999999994</v>
      </c>
      <c r="AY14" s="8">
        <v>45.9</v>
      </c>
      <c r="AZ14" s="10">
        <f t="shared" si="10"/>
        <v>493.88399999999996</v>
      </c>
    </row>
    <row r="15" spans="2:52" x14ac:dyDescent="0.25">
      <c r="B15" s="17"/>
      <c r="C15" s="8"/>
      <c r="D15" s="9"/>
      <c r="E15" s="16"/>
      <c r="F15" s="16"/>
      <c r="G15" s="10"/>
      <c r="I15" s="17" t="s">
        <v>43</v>
      </c>
      <c r="J15" s="8">
        <v>2</v>
      </c>
      <c r="K15" s="9">
        <v>42.6</v>
      </c>
      <c r="L15" s="16">
        <f t="shared" si="2"/>
        <v>458.37600000000003</v>
      </c>
      <c r="M15" s="8">
        <v>23.5</v>
      </c>
      <c r="N15" s="10">
        <f t="shared" si="11"/>
        <v>252.85999999999999</v>
      </c>
      <c r="P15" s="17" t="s">
        <v>32</v>
      </c>
      <c r="Q15" s="8">
        <v>2</v>
      </c>
      <c r="R15" s="9">
        <v>42.6</v>
      </c>
      <c r="S15" s="16">
        <f t="shared" si="3"/>
        <v>458.37600000000003</v>
      </c>
      <c r="T15" s="16"/>
      <c r="U15" s="10"/>
      <c r="W15" s="17">
        <v>209</v>
      </c>
      <c r="X15" s="8">
        <v>5.2</v>
      </c>
      <c r="Y15" s="9">
        <v>69.2</v>
      </c>
      <c r="Z15" s="10">
        <f t="shared" si="5"/>
        <v>744.59199999999998</v>
      </c>
      <c r="AB15" s="17">
        <v>309</v>
      </c>
      <c r="AC15" s="8">
        <v>5.2</v>
      </c>
      <c r="AD15" s="9">
        <v>69.2</v>
      </c>
      <c r="AE15" s="16">
        <f t="shared" si="6"/>
        <v>744.59199999999998</v>
      </c>
      <c r="AF15" s="16"/>
      <c r="AG15" s="10"/>
      <c r="AI15" s="17">
        <v>409</v>
      </c>
      <c r="AJ15" s="8">
        <v>5.2</v>
      </c>
      <c r="AK15" s="9">
        <v>69.2</v>
      </c>
      <c r="AL15" s="10">
        <f t="shared" si="7"/>
        <v>744.59199999999998</v>
      </c>
      <c r="AN15" s="17" t="s">
        <v>77</v>
      </c>
      <c r="AO15" s="8">
        <v>6.6</v>
      </c>
      <c r="AP15" s="9">
        <v>39</v>
      </c>
      <c r="AQ15" s="16">
        <f t="shared" si="8"/>
        <v>419.64</v>
      </c>
      <c r="AR15" s="8"/>
      <c r="AS15" s="10"/>
      <c r="AU15" s="17" t="s">
        <v>66</v>
      </c>
      <c r="AV15" s="8">
        <v>6.6</v>
      </c>
      <c r="AW15" s="9">
        <v>35.4</v>
      </c>
      <c r="AX15" s="16">
        <f t="shared" si="9"/>
        <v>380.904</v>
      </c>
      <c r="AY15" s="8">
        <v>23.2</v>
      </c>
      <c r="AZ15" s="10">
        <f t="shared" si="10"/>
        <v>249.63199999999998</v>
      </c>
    </row>
    <row r="16" spans="2:52" x14ac:dyDescent="0.25">
      <c r="B16" s="17"/>
      <c r="C16" s="8"/>
      <c r="D16" s="9"/>
      <c r="E16" s="16"/>
      <c r="G16" s="10"/>
      <c r="I16" s="17" t="s">
        <v>44</v>
      </c>
      <c r="J16" s="8">
        <v>2</v>
      </c>
      <c r="K16" s="9">
        <v>42.6</v>
      </c>
      <c r="L16" s="16">
        <f t="shared" si="2"/>
        <v>458.37600000000003</v>
      </c>
      <c r="M16" s="8">
        <v>23.5</v>
      </c>
      <c r="N16" s="10">
        <f t="shared" si="11"/>
        <v>252.85999999999999</v>
      </c>
      <c r="P16" s="17" t="s">
        <v>33</v>
      </c>
      <c r="Q16" s="8">
        <v>2</v>
      </c>
      <c r="R16" s="9">
        <v>42.6</v>
      </c>
      <c r="S16" s="16">
        <f t="shared" si="3"/>
        <v>458.37600000000003</v>
      </c>
      <c r="T16" s="16"/>
      <c r="U16" s="10"/>
      <c r="W16" s="17">
        <v>210</v>
      </c>
      <c r="X16" s="8">
        <v>5.2</v>
      </c>
      <c r="Y16" s="9">
        <v>69.2</v>
      </c>
      <c r="Z16" s="10">
        <f t="shared" si="5"/>
        <v>744.59199999999998</v>
      </c>
      <c r="AB16" s="17">
        <v>310</v>
      </c>
      <c r="AC16" s="8">
        <v>5.2</v>
      </c>
      <c r="AD16" s="9">
        <v>69.2</v>
      </c>
      <c r="AE16" s="16">
        <f t="shared" si="6"/>
        <v>744.59199999999998</v>
      </c>
      <c r="AF16" s="16"/>
      <c r="AG16" s="10"/>
      <c r="AI16" s="17">
        <v>410</v>
      </c>
      <c r="AJ16" s="8">
        <v>5.2</v>
      </c>
      <c r="AK16" s="9">
        <v>69.2</v>
      </c>
      <c r="AL16" s="10">
        <f t="shared" si="7"/>
        <v>744.59199999999998</v>
      </c>
      <c r="AN16" s="17" t="s">
        <v>78</v>
      </c>
      <c r="AO16" s="8">
        <v>6.7</v>
      </c>
      <c r="AP16" s="9">
        <v>37.700000000000003</v>
      </c>
      <c r="AQ16" s="16">
        <f t="shared" si="8"/>
        <v>405.65200000000004</v>
      </c>
      <c r="AR16" s="8"/>
      <c r="AS16" s="10"/>
      <c r="AU16" s="17" t="s">
        <v>67</v>
      </c>
      <c r="AV16" s="8">
        <v>6.7</v>
      </c>
      <c r="AW16" s="9">
        <v>33.299999999999997</v>
      </c>
      <c r="AX16" s="16">
        <f t="shared" si="9"/>
        <v>358.30799999999994</v>
      </c>
      <c r="AY16" s="8"/>
      <c r="AZ16" s="10"/>
    </row>
    <row r="17" spans="2:52" x14ac:dyDescent="0.25">
      <c r="B17" s="17"/>
      <c r="C17" s="8"/>
      <c r="D17" s="9"/>
      <c r="E17" s="16"/>
      <c r="G17" s="10"/>
      <c r="I17" s="17" t="s">
        <v>45</v>
      </c>
      <c r="J17" s="8">
        <v>2</v>
      </c>
      <c r="K17" s="9">
        <v>42.6</v>
      </c>
      <c r="L17" s="16">
        <f t="shared" si="2"/>
        <v>458.37600000000003</v>
      </c>
      <c r="M17" s="8">
        <v>20.9</v>
      </c>
      <c r="N17" s="10">
        <f t="shared" si="11"/>
        <v>224.88399999999999</v>
      </c>
      <c r="P17" s="17" t="s">
        <v>34</v>
      </c>
      <c r="Q17" s="8">
        <v>2</v>
      </c>
      <c r="R17" s="9">
        <v>42.6</v>
      </c>
      <c r="S17" s="16">
        <f t="shared" si="3"/>
        <v>458.37600000000003</v>
      </c>
      <c r="T17" s="16"/>
      <c r="U17" s="10"/>
      <c r="W17" s="17">
        <v>211</v>
      </c>
      <c r="X17" s="8" t="s">
        <v>38</v>
      </c>
      <c r="Y17" s="9">
        <v>55.9</v>
      </c>
      <c r="Z17" s="10">
        <f t="shared" si="5"/>
        <v>601.48399999999992</v>
      </c>
      <c r="AB17" s="17">
        <v>311</v>
      </c>
      <c r="AC17" s="8">
        <v>4.4000000000000004</v>
      </c>
      <c r="AD17" s="9">
        <v>54.6</v>
      </c>
      <c r="AE17" s="16">
        <f t="shared" si="6"/>
        <v>587.49599999999998</v>
      </c>
      <c r="AF17" s="16"/>
      <c r="AG17" s="10"/>
      <c r="AI17" s="17">
        <v>411</v>
      </c>
      <c r="AJ17" s="8" t="s">
        <v>38</v>
      </c>
      <c r="AK17" s="9">
        <v>55.9</v>
      </c>
      <c r="AL17" s="10">
        <f t="shared" si="7"/>
        <v>601.48399999999992</v>
      </c>
      <c r="AN17" s="17" t="s">
        <v>79</v>
      </c>
      <c r="AO17" s="8">
        <v>6.8</v>
      </c>
      <c r="AP17" s="9">
        <v>45.4</v>
      </c>
      <c r="AQ17" s="16">
        <f t="shared" si="8"/>
        <v>488.50399999999996</v>
      </c>
      <c r="AR17" s="8"/>
      <c r="AS17" s="10"/>
      <c r="AU17" s="17" t="s">
        <v>68</v>
      </c>
      <c r="AV17" s="8">
        <v>6.8</v>
      </c>
      <c r="AW17" s="9">
        <v>43.2</v>
      </c>
      <c r="AX17" s="16">
        <f t="shared" si="9"/>
        <v>464.83199999999999</v>
      </c>
      <c r="AY17" s="8">
        <v>20.9</v>
      </c>
      <c r="AZ17" s="10">
        <f t="shared" si="10"/>
        <v>224.88399999999999</v>
      </c>
    </row>
    <row r="18" spans="2:52" x14ac:dyDescent="0.25">
      <c r="B18" s="17"/>
      <c r="C18" s="8"/>
      <c r="D18" s="9"/>
      <c r="E18" s="16"/>
      <c r="F18" s="16"/>
      <c r="G18" s="10"/>
      <c r="I18" s="17" t="s">
        <v>46</v>
      </c>
      <c r="J18" s="8">
        <v>2</v>
      </c>
      <c r="K18" s="9">
        <v>42.6</v>
      </c>
      <c r="L18" s="16">
        <f t="shared" si="2"/>
        <v>458.37600000000003</v>
      </c>
      <c r="M18" s="8">
        <v>17.3</v>
      </c>
      <c r="N18" s="10">
        <f t="shared" si="11"/>
        <v>186.148</v>
      </c>
      <c r="P18" s="17" t="s">
        <v>35</v>
      </c>
      <c r="Q18" s="8">
        <v>2</v>
      </c>
      <c r="R18" s="9">
        <v>42.6</v>
      </c>
      <c r="S18" s="16">
        <f t="shared" si="3"/>
        <v>458.37600000000003</v>
      </c>
      <c r="T18" s="16"/>
      <c r="U18" s="10"/>
      <c r="W18" s="17">
        <v>212</v>
      </c>
      <c r="X18" s="8">
        <v>4.2</v>
      </c>
      <c r="Y18" s="9">
        <v>45.4</v>
      </c>
      <c r="Z18" s="10">
        <f t="shared" si="5"/>
        <v>488.50399999999996</v>
      </c>
      <c r="AB18" s="17">
        <v>312</v>
      </c>
      <c r="AC18" s="8">
        <v>4.2</v>
      </c>
      <c r="AD18" s="9">
        <v>45.2</v>
      </c>
      <c r="AE18" s="16">
        <f t="shared" si="6"/>
        <v>486.35200000000003</v>
      </c>
      <c r="AF18" s="16"/>
      <c r="AG18" s="10"/>
      <c r="AI18" s="17">
        <v>412</v>
      </c>
      <c r="AJ18" s="8">
        <v>4.2</v>
      </c>
      <c r="AK18" s="9">
        <v>45.4</v>
      </c>
      <c r="AL18" s="10">
        <f t="shared" si="7"/>
        <v>488.50399999999996</v>
      </c>
      <c r="AN18" s="17">
        <v>512</v>
      </c>
      <c r="AO18" s="8">
        <v>4.2</v>
      </c>
      <c r="AP18" s="9">
        <v>44.8</v>
      </c>
      <c r="AQ18" s="16">
        <f t="shared" si="8"/>
        <v>482.04799999999994</v>
      </c>
      <c r="AR18" s="8"/>
      <c r="AS18" s="10"/>
      <c r="AU18" s="17"/>
      <c r="AV18" s="8"/>
      <c r="AW18" s="9"/>
      <c r="AX18" s="16"/>
      <c r="AY18" s="8"/>
      <c r="AZ18" s="10"/>
    </row>
    <row r="19" spans="2:52" x14ac:dyDescent="0.25">
      <c r="B19" s="17"/>
      <c r="C19" s="8"/>
      <c r="D19" s="9"/>
      <c r="E19" s="16"/>
      <c r="F19" s="16"/>
      <c r="G19" s="10"/>
      <c r="I19" s="17"/>
      <c r="J19" s="8"/>
      <c r="K19" s="9"/>
      <c r="L19" s="16"/>
      <c r="M19" s="8"/>
      <c r="N19" s="10"/>
      <c r="P19" s="17"/>
      <c r="Q19" s="8"/>
      <c r="R19" s="9"/>
      <c r="S19" s="16"/>
      <c r="T19" s="16"/>
      <c r="U19" s="10"/>
      <c r="W19" s="17">
        <v>213</v>
      </c>
      <c r="X19" s="8">
        <v>4.2</v>
      </c>
      <c r="Y19" s="9">
        <v>44.6</v>
      </c>
      <c r="Z19" s="10">
        <f t="shared" si="5"/>
        <v>479.89600000000002</v>
      </c>
      <c r="AB19" s="17">
        <v>313</v>
      </c>
      <c r="AC19" s="8">
        <v>4.2</v>
      </c>
      <c r="AD19" s="9">
        <v>44.6</v>
      </c>
      <c r="AE19" s="16">
        <f t="shared" si="6"/>
        <v>479.89600000000002</v>
      </c>
      <c r="AF19" s="16"/>
      <c r="AG19" s="10"/>
      <c r="AI19" s="17">
        <v>413</v>
      </c>
      <c r="AJ19" s="8">
        <v>4.2</v>
      </c>
      <c r="AK19" s="9">
        <v>44.6</v>
      </c>
      <c r="AL19" s="10">
        <f t="shared" si="7"/>
        <v>479.89600000000002</v>
      </c>
      <c r="AN19" s="17">
        <v>513</v>
      </c>
      <c r="AO19" s="8">
        <v>4.2</v>
      </c>
      <c r="AP19" s="9">
        <v>44.3</v>
      </c>
      <c r="AQ19" s="16">
        <f t="shared" si="8"/>
        <v>476.66799999999995</v>
      </c>
      <c r="AR19" s="8"/>
      <c r="AS19" s="10"/>
      <c r="AU19" s="17"/>
      <c r="AV19" s="8"/>
      <c r="AW19" s="9"/>
      <c r="AX19" s="16"/>
      <c r="AY19" s="8"/>
      <c r="AZ19" s="10"/>
    </row>
    <row r="20" spans="2:52" x14ac:dyDescent="0.25">
      <c r="B20" s="17"/>
      <c r="C20" s="8"/>
      <c r="D20" s="9"/>
      <c r="E20" s="16"/>
      <c r="F20" s="16"/>
      <c r="G20" s="10"/>
      <c r="I20" s="17" t="s">
        <v>29</v>
      </c>
      <c r="J20" s="8">
        <v>3</v>
      </c>
      <c r="K20" s="9">
        <v>61.3</v>
      </c>
      <c r="L20" s="16">
        <f t="shared" si="2"/>
        <v>659.58799999999997</v>
      </c>
      <c r="M20" s="8">
        <v>14.3</v>
      </c>
      <c r="N20" s="10">
        <f t="shared" si="11"/>
        <v>153.86799999999999</v>
      </c>
      <c r="P20" s="17">
        <v>101</v>
      </c>
      <c r="Q20" s="8">
        <v>5.0999999999999996</v>
      </c>
      <c r="R20" s="9">
        <v>59.2</v>
      </c>
      <c r="S20" s="16">
        <f t="shared" si="3"/>
        <v>636.99199999999996</v>
      </c>
      <c r="T20" s="16"/>
      <c r="U20" s="10"/>
      <c r="W20" s="17">
        <v>214</v>
      </c>
      <c r="X20" s="8">
        <v>4.2</v>
      </c>
      <c r="Y20" s="9">
        <v>44.3</v>
      </c>
      <c r="Z20" s="10">
        <f t="shared" si="5"/>
        <v>476.66799999999995</v>
      </c>
      <c r="AB20" s="17">
        <v>314</v>
      </c>
      <c r="AC20" s="8">
        <v>4.2</v>
      </c>
      <c r="AD20" s="9">
        <v>44.3</v>
      </c>
      <c r="AE20" s="16">
        <f t="shared" si="6"/>
        <v>476.66799999999995</v>
      </c>
      <c r="AF20" s="16"/>
      <c r="AG20" s="10"/>
      <c r="AI20" s="17">
        <v>414</v>
      </c>
      <c r="AJ20" s="8">
        <v>4.2</v>
      </c>
      <c r="AK20" s="9">
        <v>44.3</v>
      </c>
      <c r="AL20" s="10">
        <f t="shared" si="7"/>
        <v>476.66799999999995</v>
      </c>
      <c r="AN20" s="17">
        <v>514</v>
      </c>
      <c r="AO20" s="8">
        <v>4.2</v>
      </c>
      <c r="AP20" s="9">
        <v>44.3</v>
      </c>
      <c r="AQ20" s="16">
        <f t="shared" si="8"/>
        <v>476.66799999999995</v>
      </c>
      <c r="AR20" s="8"/>
      <c r="AS20" s="10"/>
      <c r="AU20" s="17"/>
      <c r="AV20" s="8"/>
      <c r="AW20" s="9"/>
      <c r="AX20" s="16"/>
      <c r="AY20" s="8"/>
      <c r="AZ20" s="10"/>
    </row>
    <row r="21" spans="2:52" x14ac:dyDescent="0.25">
      <c r="B21" s="17"/>
      <c r="C21" s="8"/>
      <c r="D21" s="9"/>
      <c r="E21" s="16"/>
      <c r="F21" s="16"/>
      <c r="G21" s="10"/>
      <c r="I21" s="17"/>
      <c r="J21" s="8"/>
      <c r="K21" s="9"/>
      <c r="L21" s="16"/>
      <c r="M21" s="16"/>
      <c r="N21" s="10"/>
      <c r="P21" s="17">
        <v>102</v>
      </c>
      <c r="Q21" s="8">
        <v>4.0999999999999996</v>
      </c>
      <c r="R21" s="9">
        <v>34.700000000000003</v>
      </c>
      <c r="S21" s="16">
        <f t="shared" si="3"/>
        <v>373.37200000000001</v>
      </c>
      <c r="T21" s="16"/>
      <c r="U21" s="10"/>
      <c r="W21" s="17">
        <v>215</v>
      </c>
      <c r="X21" s="8">
        <v>4.2</v>
      </c>
      <c r="Y21" s="9">
        <v>44.3</v>
      </c>
      <c r="Z21" s="10">
        <f t="shared" si="5"/>
        <v>476.66799999999995</v>
      </c>
      <c r="AB21" s="17">
        <v>315</v>
      </c>
      <c r="AC21" s="8">
        <v>4.2</v>
      </c>
      <c r="AD21" s="9">
        <v>44.3</v>
      </c>
      <c r="AE21" s="16">
        <f t="shared" si="6"/>
        <v>476.66799999999995</v>
      </c>
      <c r="AF21" s="16"/>
      <c r="AG21" s="10"/>
      <c r="AI21" s="17">
        <v>415</v>
      </c>
      <c r="AJ21" s="8">
        <v>4.2</v>
      </c>
      <c r="AK21" s="9">
        <v>44.3</v>
      </c>
      <c r="AL21" s="10">
        <f t="shared" si="7"/>
        <v>476.66799999999995</v>
      </c>
      <c r="AN21" s="17">
        <v>515</v>
      </c>
      <c r="AO21" s="8">
        <v>4.2</v>
      </c>
      <c r="AP21" s="9">
        <v>44.3</v>
      </c>
      <c r="AQ21" s="16">
        <f t="shared" si="8"/>
        <v>476.66799999999995</v>
      </c>
      <c r="AR21" s="8"/>
      <c r="AS21" s="10"/>
      <c r="AU21" s="17"/>
      <c r="AV21" s="8"/>
      <c r="AW21" s="9"/>
      <c r="AX21" s="16"/>
      <c r="AY21" s="8"/>
      <c r="AZ21" s="10"/>
    </row>
    <row r="22" spans="2:52" x14ac:dyDescent="0.25">
      <c r="B22" s="17"/>
      <c r="C22" s="8"/>
      <c r="D22" s="9"/>
      <c r="E22" s="16"/>
      <c r="F22" s="16"/>
      <c r="G22" s="10"/>
      <c r="I22" s="17" t="s">
        <v>18</v>
      </c>
      <c r="J22" s="8">
        <v>8.1</v>
      </c>
      <c r="K22" s="9">
        <v>58.6</v>
      </c>
      <c r="L22" s="16">
        <f t="shared" si="2"/>
        <v>630.53600000000006</v>
      </c>
      <c r="M22" s="16"/>
      <c r="N22" s="10"/>
      <c r="P22" s="17">
        <v>103</v>
      </c>
      <c r="Q22" s="8">
        <v>4.2</v>
      </c>
      <c r="R22" s="9">
        <v>44.6</v>
      </c>
      <c r="S22" s="16">
        <f t="shared" si="3"/>
        <v>479.89600000000002</v>
      </c>
      <c r="T22" s="16"/>
      <c r="U22" s="10"/>
      <c r="W22" s="17">
        <v>216</v>
      </c>
      <c r="X22" s="8">
        <v>4.2</v>
      </c>
      <c r="Y22" s="9">
        <v>44.3</v>
      </c>
      <c r="Z22" s="10">
        <f t="shared" si="5"/>
        <v>476.66799999999995</v>
      </c>
      <c r="AB22" s="17">
        <v>316</v>
      </c>
      <c r="AC22" s="8">
        <v>4.2</v>
      </c>
      <c r="AD22" s="9">
        <v>44.3</v>
      </c>
      <c r="AE22" s="16">
        <f t="shared" si="6"/>
        <v>476.66799999999995</v>
      </c>
      <c r="AF22" s="16"/>
      <c r="AG22" s="10"/>
      <c r="AI22" s="17">
        <v>416</v>
      </c>
      <c r="AJ22" s="8">
        <v>4.2</v>
      </c>
      <c r="AK22" s="9">
        <v>44.3</v>
      </c>
      <c r="AL22" s="10">
        <f t="shared" si="7"/>
        <v>476.66799999999995</v>
      </c>
      <c r="AN22" s="17">
        <v>516</v>
      </c>
      <c r="AO22" s="8">
        <v>3</v>
      </c>
      <c r="AP22" s="9">
        <v>61.5</v>
      </c>
      <c r="AQ22" s="16">
        <f t="shared" si="8"/>
        <v>661.74</v>
      </c>
      <c r="AR22" s="8"/>
      <c r="AS22" s="10"/>
      <c r="AU22" s="17"/>
      <c r="AV22" s="8"/>
      <c r="AW22" s="9"/>
      <c r="AX22" s="16"/>
      <c r="AY22" s="8"/>
      <c r="AZ22" s="10"/>
    </row>
    <row r="23" spans="2:52" x14ac:dyDescent="0.25">
      <c r="B23" s="17"/>
      <c r="C23" s="8"/>
      <c r="D23" s="9"/>
      <c r="E23" s="16"/>
      <c r="F23" s="16"/>
      <c r="G23" s="10"/>
      <c r="I23" s="17" t="s">
        <v>19</v>
      </c>
      <c r="J23" s="8">
        <v>8.1999999999999993</v>
      </c>
      <c r="K23" s="9">
        <v>30.7</v>
      </c>
      <c r="L23" s="16">
        <f t="shared" si="2"/>
        <v>330.33199999999999</v>
      </c>
      <c r="M23" s="16"/>
      <c r="N23" s="10"/>
      <c r="P23" s="17">
        <v>104</v>
      </c>
      <c r="Q23" s="8">
        <v>4.3</v>
      </c>
      <c r="R23" s="9">
        <v>49.2</v>
      </c>
      <c r="S23" s="16">
        <f t="shared" si="3"/>
        <v>529.39200000000005</v>
      </c>
      <c r="T23" s="16"/>
      <c r="U23" s="10"/>
      <c r="W23" s="17">
        <v>217</v>
      </c>
      <c r="X23" s="8">
        <v>3</v>
      </c>
      <c r="Y23" s="9">
        <v>61.5</v>
      </c>
      <c r="Z23" s="10">
        <f t="shared" si="5"/>
        <v>661.74</v>
      </c>
      <c r="AB23" s="17">
        <v>317</v>
      </c>
      <c r="AC23" s="8">
        <v>3</v>
      </c>
      <c r="AD23" s="9">
        <v>61.5</v>
      </c>
      <c r="AE23" s="16">
        <f t="shared" si="6"/>
        <v>661.74</v>
      </c>
      <c r="AF23" s="16"/>
      <c r="AG23" s="10"/>
      <c r="AI23" s="17">
        <v>417</v>
      </c>
      <c r="AJ23" s="8">
        <v>3</v>
      </c>
      <c r="AK23" s="9">
        <v>61.5</v>
      </c>
      <c r="AL23" s="10">
        <f t="shared" si="7"/>
        <v>661.74</v>
      </c>
      <c r="AN23" s="17">
        <v>517</v>
      </c>
      <c r="AO23" s="8">
        <v>4.2</v>
      </c>
      <c r="AP23" s="9">
        <v>44.3</v>
      </c>
      <c r="AQ23" s="16">
        <f t="shared" si="8"/>
        <v>476.66799999999995</v>
      </c>
      <c r="AR23" s="8"/>
      <c r="AS23" s="10"/>
      <c r="AU23" s="17"/>
      <c r="AV23" s="8"/>
      <c r="AW23" s="9"/>
      <c r="AX23" s="16"/>
      <c r="AY23" s="8"/>
      <c r="AZ23" s="10"/>
    </row>
    <row r="24" spans="2:52" x14ac:dyDescent="0.25">
      <c r="B24" s="17"/>
      <c r="C24" s="8"/>
      <c r="D24" s="9"/>
      <c r="E24" s="16"/>
      <c r="F24" s="16"/>
      <c r="G24" s="10"/>
      <c r="I24" s="17" t="s">
        <v>20</v>
      </c>
      <c r="J24" s="8">
        <v>8.3000000000000007</v>
      </c>
      <c r="K24" s="9">
        <v>28.4</v>
      </c>
      <c r="L24" s="16">
        <f t="shared" si="2"/>
        <v>305.584</v>
      </c>
      <c r="M24" s="16"/>
      <c r="N24" s="10"/>
      <c r="P24" s="17">
        <v>105</v>
      </c>
      <c r="Q24" s="8">
        <v>5.2</v>
      </c>
      <c r="R24" s="9">
        <v>69.099999999999994</v>
      </c>
      <c r="S24" s="16">
        <f t="shared" si="3"/>
        <v>743.51599999999996</v>
      </c>
      <c r="T24" s="16"/>
      <c r="U24" s="10"/>
      <c r="W24" s="17">
        <v>218</v>
      </c>
      <c r="X24" s="8">
        <v>4.2</v>
      </c>
      <c r="Y24" s="9">
        <v>44.3</v>
      </c>
      <c r="Z24" s="10">
        <f t="shared" si="5"/>
        <v>476.66799999999995</v>
      </c>
      <c r="AB24" s="17">
        <v>318</v>
      </c>
      <c r="AC24" s="8">
        <v>4.2</v>
      </c>
      <c r="AD24" s="9">
        <v>44.3</v>
      </c>
      <c r="AE24" s="16">
        <f t="shared" si="6"/>
        <v>476.66799999999995</v>
      </c>
      <c r="AF24" s="16"/>
      <c r="AG24" s="10"/>
      <c r="AI24" s="17">
        <v>418</v>
      </c>
      <c r="AJ24" s="8">
        <v>4.2</v>
      </c>
      <c r="AK24" s="9">
        <v>44.3</v>
      </c>
      <c r="AL24" s="10">
        <f t="shared" si="7"/>
        <v>476.66799999999995</v>
      </c>
      <c r="AN24" s="17">
        <v>518</v>
      </c>
      <c r="AO24" s="8">
        <v>4.2</v>
      </c>
      <c r="AP24" s="9">
        <v>44.3</v>
      </c>
      <c r="AQ24" s="16">
        <f t="shared" si="8"/>
        <v>476.66799999999995</v>
      </c>
      <c r="AR24" s="8"/>
      <c r="AS24" s="10"/>
      <c r="AU24" s="17"/>
      <c r="AV24" s="8"/>
      <c r="AW24" s="9"/>
      <c r="AX24" s="16"/>
      <c r="AY24" s="8"/>
      <c r="AZ24" s="10"/>
    </row>
    <row r="25" spans="2:52" x14ac:dyDescent="0.25">
      <c r="B25" s="17"/>
      <c r="C25" s="8"/>
      <c r="D25" s="9"/>
      <c r="E25" s="16"/>
      <c r="F25" s="16"/>
      <c r="G25" s="10"/>
      <c r="I25" s="17" t="s">
        <v>21</v>
      </c>
      <c r="J25" s="8">
        <v>8.3000000000000007</v>
      </c>
      <c r="K25" s="9">
        <v>28.4</v>
      </c>
      <c r="L25" s="16">
        <f t="shared" si="2"/>
        <v>305.584</v>
      </c>
      <c r="M25" s="16"/>
      <c r="N25" s="10"/>
      <c r="P25" s="17">
        <v>106</v>
      </c>
      <c r="Q25" s="8">
        <v>5.2</v>
      </c>
      <c r="R25" s="9">
        <v>69.2</v>
      </c>
      <c r="S25" s="16">
        <f t="shared" si="3"/>
        <v>744.59199999999998</v>
      </c>
      <c r="T25" s="16"/>
      <c r="U25" s="10"/>
      <c r="W25" s="17">
        <v>219</v>
      </c>
      <c r="X25" s="8">
        <v>4.2</v>
      </c>
      <c r="Y25" s="9">
        <v>44.3</v>
      </c>
      <c r="Z25" s="10">
        <f t="shared" si="5"/>
        <v>476.66799999999995</v>
      </c>
      <c r="AB25" s="17">
        <v>319</v>
      </c>
      <c r="AC25" s="8">
        <v>4.2</v>
      </c>
      <c r="AD25" s="9">
        <v>44.3</v>
      </c>
      <c r="AE25" s="16">
        <f t="shared" si="6"/>
        <v>476.66799999999995</v>
      </c>
      <c r="AF25" s="16"/>
      <c r="AG25" s="10"/>
      <c r="AI25" s="17">
        <v>419</v>
      </c>
      <c r="AJ25" s="8">
        <v>4.2</v>
      </c>
      <c r="AK25" s="9">
        <v>44.3</v>
      </c>
      <c r="AL25" s="10">
        <f t="shared" si="7"/>
        <v>476.66799999999995</v>
      </c>
      <c r="AN25" s="17">
        <v>519</v>
      </c>
      <c r="AO25" s="8">
        <v>4.2</v>
      </c>
      <c r="AP25" s="9">
        <v>44.3</v>
      </c>
      <c r="AQ25" s="16">
        <f t="shared" si="8"/>
        <v>476.66799999999995</v>
      </c>
      <c r="AR25" s="8"/>
      <c r="AS25" s="10"/>
      <c r="AU25" s="17"/>
      <c r="AV25" s="8"/>
      <c r="AW25" s="9"/>
      <c r="AX25" s="16"/>
      <c r="AY25" s="8"/>
      <c r="AZ25" s="10"/>
    </row>
    <row r="26" spans="2:52" x14ac:dyDescent="0.25">
      <c r="B26" s="17"/>
      <c r="C26" s="8"/>
      <c r="D26" s="9"/>
      <c r="E26" s="16"/>
      <c r="F26" s="16"/>
      <c r="G26" s="10"/>
      <c r="I26" s="17" t="s">
        <v>22</v>
      </c>
      <c r="J26" s="8">
        <v>8.3000000000000007</v>
      </c>
      <c r="K26" s="9">
        <v>28.4</v>
      </c>
      <c r="L26" s="16">
        <f t="shared" si="2"/>
        <v>305.584</v>
      </c>
      <c r="M26" s="16"/>
      <c r="N26" s="10"/>
      <c r="P26" s="17">
        <v>107</v>
      </c>
      <c r="Q26" s="8">
        <v>5.2</v>
      </c>
      <c r="R26" s="9">
        <v>69.2</v>
      </c>
      <c r="S26" s="16">
        <f t="shared" si="3"/>
        <v>744.59199999999998</v>
      </c>
      <c r="T26" s="16"/>
      <c r="U26" s="10"/>
      <c r="W26" s="17">
        <v>220</v>
      </c>
      <c r="X26" s="8">
        <v>4.2</v>
      </c>
      <c r="Y26" s="9">
        <v>44.3</v>
      </c>
      <c r="Z26" s="10">
        <f t="shared" si="5"/>
        <v>476.66799999999995</v>
      </c>
      <c r="AB26" s="17">
        <v>320</v>
      </c>
      <c r="AC26" s="8">
        <v>4.2</v>
      </c>
      <c r="AD26" s="9">
        <v>44.3</v>
      </c>
      <c r="AE26" s="16">
        <f t="shared" si="6"/>
        <v>476.66799999999995</v>
      </c>
      <c r="AF26" s="16"/>
      <c r="AG26" s="10"/>
      <c r="AI26" s="17">
        <v>420</v>
      </c>
      <c r="AJ26" s="8">
        <v>4.2</v>
      </c>
      <c r="AK26" s="9">
        <v>44.3</v>
      </c>
      <c r="AL26" s="10">
        <f t="shared" si="7"/>
        <v>476.66799999999995</v>
      </c>
      <c r="AN26" s="17"/>
      <c r="AO26" s="8"/>
      <c r="AP26" s="9"/>
      <c r="AQ26" s="16"/>
      <c r="AR26" s="8"/>
      <c r="AS26" s="10"/>
      <c r="AU26" s="17"/>
      <c r="AV26" s="8"/>
      <c r="AW26" s="9"/>
      <c r="AX26" s="16"/>
      <c r="AY26" s="8"/>
      <c r="AZ26" s="10"/>
    </row>
    <row r="27" spans="2:52" x14ac:dyDescent="0.25">
      <c r="B27" s="17"/>
      <c r="C27" s="8"/>
      <c r="D27" s="9"/>
      <c r="E27" s="16"/>
      <c r="F27" s="16"/>
      <c r="G27" s="10"/>
      <c r="I27" s="17" t="s">
        <v>23</v>
      </c>
      <c r="J27" s="8">
        <v>8.3000000000000007</v>
      </c>
      <c r="K27" s="9">
        <v>28.4</v>
      </c>
      <c r="L27" s="16">
        <f t="shared" si="2"/>
        <v>305.584</v>
      </c>
      <c r="M27" s="16"/>
      <c r="N27" s="10"/>
      <c r="P27" s="17">
        <v>108</v>
      </c>
      <c r="Q27" s="8">
        <v>4.4000000000000004</v>
      </c>
      <c r="R27" s="9">
        <v>53.8</v>
      </c>
      <c r="S27" s="16">
        <f t="shared" si="3"/>
        <v>578.88799999999992</v>
      </c>
      <c r="T27" s="16"/>
      <c r="U27" s="10"/>
      <c r="W27" s="17">
        <v>221</v>
      </c>
      <c r="X27" s="8" t="s">
        <v>39</v>
      </c>
      <c r="Y27" s="9">
        <v>49.4</v>
      </c>
      <c r="Z27" s="10">
        <f t="shared" si="5"/>
        <v>531.54399999999998</v>
      </c>
      <c r="AB27" s="17">
        <v>321</v>
      </c>
      <c r="AC27" s="8">
        <v>4.2</v>
      </c>
      <c r="AD27" s="9">
        <v>47.9</v>
      </c>
      <c r="AE27" s="16">
        <f t="shared" si="6"/>
        <v>515.404</v>
      </c>
      <c r="AF27" s="16"/>
      <c r="AG27" s="10"/>
      <c r="AI27" s="17">
        <v>421</v>
      </c>
      <c r="AJ27" s="8" t="s">
        <v>39</v>
      </c>
      <c r="AK27" s="9">
        <v>49.4</v>
      </c>
      <c r="AL27" s="10">
        <f t="shared" si="7"/>
        <v>531.54399999999998</v>
      </c>
      <c r="AN27" s="98" t="s">
        <v>57</v>
      </c>
      <c r="AO27" s="99"/>
      <c r="AP27" s="9"/>
      <c r="AQ27" s="16"/>
      <c r="AR27" s="8">
        <v>399.2</v>
      </c>
      <c r="AS27" s="10">
        <f t="shared" ref="AS27" si="12">AR27*10.76</f>
        <v>4295.3919999999998</v>
      </c>
      <c r="AU27" s="17"/>
      <c r="AV27" s="8"/>
      <c r="AW27" s="9"/>
      <c r="AX27" s="16"/>
      <c r="AY27" s="8"/>
      <c r="AZ27" s="10"/>
    </row>
    <row r="28" spans="2:52" x14ac:dyDescent="0.25">
      <c r="B28" s="17"/>
      <c r="C28" s="8"/>
      <c r="D28" s="9"/>
      <c r="E28" s="16"/>
      <c r="F28" s="16"/>
      <c r="G28" s="10"/>
      <c r="I28" s="17" t="s">
        <v>24</v>
      </c>
      <c r="J28" s="8">
        <v>8.3000000000000007</v>
      </c>
      <c r="K28" s="9">
        <v>28.4</v>
      </c>
      <c r="L28" s="16">
        <f t="shared" si="2"/>
        <v>305.584</v>
      </c>
      <c r="M28" s="16"/>
      <c r="N28" s="10"/>
      <c r="P28" s="17">
        <v>109</v>
      </c>
      <c r="Q28" s="8">
        <v>4.2</v>
      </c>
      <c r="R28" s="9">
        <v>44.7</v>
      </c>
      <c r="S28" s="16">
        <f t="shared" si="3"/>
        <v>480.97200000000004</v>
      </c>
      <c r="T28" s="16"/>
      <c r="U28" s="10"/>
      <c r="W28" s="17">
        <v>222</v>
      </c>
      <c r="X28" s="8">
        <v>4.2</v>
      </c>
      <c r="Y28" s="9">
        <v>45</v>
      </c>
      <c r="Z28" s="10">
        <f t="shared" si="5"/>
        <v>484.2</v>
      </c>
      <c r="AB28" s="17">
        <v>322</v>
      </c>
      <c r="AC28" s="8">
        <v>4.2</v>
      </c>
      <c r="AD28" s="9">
        <v>45</v>
      </c>
      <c r="AE28" s="16">
        <f t="shared" si="6"/>
        <v>484.2</v>
      </c>
      <c r="AF28" s="16"/>
      <c r="AG28" s="10"/>
      <c r="AI28" s="17">
        <v>422</v>
      </c>
      <c r="AJ28" s="8">
        <v>4.2</v>
      </c>
      <c r="AK28" s="9">
        <v>45</v>
      </c>
      <c r="AL28" s="10">
        <f t="shared" si="7"/>
        <v>484.2</v>
      </c>
      <c r="AN28" s="17"/>
      <c r="AO28" s="8"/>
      <c r="AP28" s="9"/>
      <c r="AQ28" s="16"/>
      <c r="AR28" s="8"/>
      <c r="AS28" s="10"/>
      <c r="AU28" s="17"/>
      <c r="AV28" s="8"/>
      <c r="AW28" s="9"/>
      <c r="AX28" s="16"/>
      <c r="AY28" s="8"/>
      <c r="AZ28" s="10"/>
    </row>
    <row r="29" spans="2:52" x14ac:dyDescent="0.25">
      <c r="B29" s="17"/>
      <c r="C29" s="8"/>
      <c r="D29" s="9"/>
      <c r="E29" s="16"/>
      <c r="F29" s="16"/>
      <c r="G29" s="10"/>
      <c r="I29" s="17" t="s">
        <v>25</v>
      </c>
      <c r="J29" s="8">
        <v>8.3000000000000007</v>
      </c>
      <c r="K29" s="9">
        <v>28.4</v>
      </c>
      <c r="L29" s="16">
        <f t="shared" si="2"/>
        <v>305.584</v>
      </c>
      <c r="M29" s="16"/>
      <c r="N29" s="10"/>
      <c r="P29" s="17">
        <v>110</v>
      </c>
      <c r="Q29" s="8">
        <v>3</v>
      </c>
      <c r="R29" s="9">
        <v>60.1</v>
      </c>
      <c r="S29" s="16">
        <f t="shared" si="3"/>
        <v>646.67600000000004</v>
      </c>
      <c r="T29" s="16"/>
      <c r="U29" s="10"/>
      <c r="W29" s="17">
        <v>223</v>
      </c>
      <c r="X29" s="8">
        <v>4.2</v>
      </c>
      <c r="Y29" s="9">
        <v>45</v>
      </c>
      <c r="Z29" s="10">
        <f t="shared" si="5"/>
        <v>484.2</v>
      </c>
      <c r="AB29" s="17">
        <v>323</v>
      </c>
      <c r="AC29" s="8">
        <v>4.2</v>
      </c>
      <c r="AD29" s="9">
        <v>45</v>
      </c>
      <c r="AE29" s="16">
        <f t="shared" si="6"/>
        <v>484.2</v>
      </c>
      <c r="AF29" s="16"/>
      <c r="AG29" s="10"/>
      <c r="AI29" s="17">
        <v>423</v>
      </c>
      <c r="AJ29" s="8">
        <v>4.2</v>
      </c>
      <c r="AK29" s="9">
        <v>45</v>
      </c>
      <c r="AL29" s="10">
        <f t="shared" si="7"/>
        <v>484.2</v>
      </c>
      <c r="AN29" s="17"/>
      <c r="AO29" s="8"/>
      <c r="AP29" s="9"/>
      <c r="AQ29" s="16"/>
      <c r="AR29" s="8"/>
      <c r="AS29" s="10"/>
      <c r="AU29" s="17"/>
      <c r="AV29" s="8"/>
      <c r="AW29" s="9"/>
      <c r="AX29" s="16"/>
      <c r="AY29" s="8"/>
      <c r="AZ29" s="10"/>
    </row>
    <row r="30" spans="2:52" x14ac:dyDescent="0.25">
      <c r="B30" s="17"/>
      <c r="C30" s="8"/>
      <c r="D30" s="9"/>
      <c r="E30" s="16"/>
      <c r="F30" s="16"/>
      <c r="G30" s="10"/>
      <c r="I30" s="17" t="s">
        <v>26</v>
      </c>
      <c r="J30" s="8">
        <v>8.4</v>
      </c>
      <c r="K30" s="9">
        <v>43.1</v>
      </c>
      <c r="L30" s="16">
        <f t="shared" si="2"/>
        <v>463.75600000000003</v>
      </c>
      <c r="M30" s="16"/>
      <c r="N30" s="10"/>
      <c r="P30" s="17">
        <v>111</v>
      </c>
      <c r="Q30" s="8">
        <v>4.5</v>
      </c>
      <c r="R30" s="9">
        <v>43.3</v>
      </c>
      <c r="S30" s="16">
        <f t="shared" si="3"/>
        <v>465.90799999999996</v>
      </c>
      <c r="T30" s="16"/>
      <c r="U30" s="10"/>
      <c r="W30" s="17">
        <v>224</v>
      </c>
      <c r="X30" s="8">
        <v>4.2</v>
      </c>
      <c r="Y30" s="9">
        <v>45</v>
      </c>
      <c r="Z30" s="10">
        <f t="shared" si="5"/>
        <v>484.2</v>
      </c>
      <c r="AB30" s="17">
        <v>324</v>
      </c>
      <c r="AC30" s="8">
        <v>4.2</v>
      </c>
      <c r="AD30" s="9">
        <v>45</v>
      </c>
      <c r="AE30" s="16">
        <f t="shared" si="6"/>
        <v>484.2</v>
      </c>
      <c r="AF30" s="16"/>
      <c r="AG30" s="10"/>
      <c r="AI30" s="17">
        <v>424</v>
      </c>
      <c r="AJ30" s="8">
        <v>4.2</v>
      </c>
      <c r="AK30" s="9">
        <v>45</v>
      </c>
      <c r="AL30" s="10">
        <f t="shared" si="7"/>
        <v>484.2</v>
      </c>
      <c r="AN30" s="17"/>
      <c r="AO30" s="8"/>
      <c r="AP30" s="9"/>
      <c r="AQ30" s="16"/>
      <c r="AR30" s="8"/>
      <c r="AS30" s="10"/>
      <c r="AU30" s="17"/>
      <c r="AV30" s="8"/>
      <c r="AW30" s="9"/>
      <c r="AX30" s="16"/>
      <c r="AY30" s="8"/>
      <c r="AZ30" s="10"/>
    </row>
    <row r="31" spans="2:52" x14ac:dyDescent="0.25">
      <c r="B31" s="17"/>
      <c r="C31" s="8"/>
      <c r="D31" s="9"/>
      <c r="E31" s="16"/>
      <c r="F31" s="16"/>
      <c r="G31" s="10"/>
      <c r="I31" s="17" t="s">
        <v>27</v>
      </c>
      <c r="J31" s="8">
        <v>8.5</v>
      </c>
      <c r="K31" s="9">
        <v>29.8</v>
      </c>
      <c r="L31" s="16">
        <f t="shared" si="2"/>
        <v>320.64800000000002</v>
      </c>
      <c r="M31" s="16"/>
      <c r="N31" s="10"/>
      <c r="P31" s="17"/>
      <c r="Q31" s="8"/>
      <c r="R31" s="9"/>
      <c r="S31" s="16"/>
      <c r="T31" s="16"/>
      <c r="U31" s="10"/>
      <c r="W31" s="17">
        <v>225</v>
      </c>
      <c r="X31" s="8">
        <v>4.2</v>
      </c>
      <c r="Y31" s="9">
        <v>45</v>
      </c>
      <c r="Z31" s="10">
        <f t="shared" si="5"/>
        <v>484.2</v>
      </c>
      <c r="AB31" s="17">
        <v>325</v>
      </c>
      <c r="AC31" s="8">
        <v>4.2</v>
      </c>
      <c r="AD31" s="9">
        <v>45</v>
      </c>
      <c r="AE31" s="16">
        <f t="shared" si="6"/>
        <v>484.2</v>
      </c>
      <c r="AF31" s="16"/>
      <c r="AG31" s="10"/>
      <c r="AI31" s="17">
        <v>425</v>
      </c>
      <c r="AJ31" s="8">
        <v>4.2</v>
      </c>
      <c r="AK31" s="9">
        <v>45</v>
      </c>
      <c r="AL31" s="10">
        <f t="shared" si="7"/>
        <v>484.2</v>
      </c>
      <c r="AN31" s="17"/>
      <c r="AO31" s="8"/>
      <c r="AP31" s="9"/>
      <c r="AQ31" s="16"/>
      <c r="AR31" s="8"/>
      <c r="AS31" s="10"/>
      <c r="AU31" s="17"/>
      <c r="AV31" s="8"/>
      <c r="AW31" s="9"/>
      <c r="AX31" s="16"/>
      <c r="AY31" s="8"/>
      <c r="AZ31" s="10"/>
    </row>
    <row r="32" spans="2:52" x14ac:dyDescent="0.25">
      <c r="B32" s="17"/>
      <c r="C32" s="8"/>
      <c r="D32" s="9"/>
      <c r="E32" s="16"/>
      <c r="F32" s="16"/>
      <c r="G32" s="10"/>
      <c r="I32" s="17"/>
      <c r="J32" s="9"/>
      <c r="K32" s="9"/>
      <c r="L32" s="9"/>
      <c r="M32" s="9"/>
      <c r="N32" s="55"/>
      <c r="P32" s="17"/>
      <c r="Q32" s="9"/>
      <c r="R32" s="9"/>
      <c r="S32" s="9"/>
      <c r="T32" s="16"/>
      <c r="U32" s="10"/>
      <c r="W32" s="17"/>
      <c r="X32" s="8"/>
      <c r="Y32" s="9"/>
      <c r="Z32" s="10"/>
      <c r="AB32" s="17"/>
      <c r="AC32" s="8"/>
      <c r="AD32" s="9"/>
      <c r="AE32" s="16"/>
      <c r="AF32" s="16"/>
      <c r="AG32" s="10"/>
      <c r="AI32" s="17"/>
      <c r="AJ32" s="8"/>
      <c r="AK32" s="9"/>
      <c r="AL32" s="10"/>
      <c r="AN32" s="17"/>
      <c r="AO32" s="8"/>
      <c r="AP32" s="9"/>
      <c r="AQ32" s="16"/>
      <c r="AR32" s="8"/>
      <c r="AS32" s="10"/>
      <c r="AU32" s="17"/>
      <c r="AV32" s="8"/>
      <c r="AW32" s="9"/>
      <c r="AX32" s="16"/>
      <c r="AY32" s="8"/>
      <c r="AZ32" s="10"/>
    </row>
    <row r="33" spans="1:52" x14ac:dyDescent="0.25">
      <c r="B33" s="17"/>
      <c r="C33" s="8"/>
      <c r="D33" s="9"/>
      <c r="E33" s="16"/>
      <c r="F33" s="16"/>
      <c r="G33" s="10"/>
      <c r="I33" s="17" t="s">
        <v>28</v>
      </c>
      <c r="J33" s="8"/>
      <c r="K33" s="9">
        <v>46</v>
      </c>
      <c r="L33" s="16">
        <f>K33*10.76</f>
        <v>494.96</v>
      </c>
      <c r="M33" s="16"/>
      <c r="N33" s="10"/>
      <c r="O33" s="9"/>
      <c r="P33" s="17" t="s">
        <v>28</v>
      </c>
      <c r="Q33" s="8"/>
      <c r="R33" s="9">
        <v>107</v>
      </c>
      <c r="S33" s="16">
        <f>R33*10.76</f>
        <v>1151.32</v>
      </c>
      <c r="T33" s="16"/>
      <c r="U33" s="10"/>
      <c r="W33" s="17"/>
      <c r="X33" s="8"/>
      <c r="Y33" s="9"/>
      <c r="Z33" s="10"/>
      <c r="AB33" s="17"/>
      <c r="AC33" s="8"/>
      <c r="AD33" s="9"/>
      <c r="AE33" s="16"/>
      <c r="AF33" s="16"/>
      <c r="AG33" s="10"/>
      <c r="AI33" s="17"/>
      <c r="AJ33" s="8"/>
      <c r="AK33" s="9"/>
      <c r="AL33" s="10"/>
      <c r="AN33" s="17"/>
      <c r="AO33" s="8"/>
      <c r="AP33" s="9"/>
      <c r="AQ33" s="16"/>
      <c r="AR33" s="8"/>
      <c r="AS33" s="10"/>
      <c r="AU33" s="17"/>
      <c r="AV33" s="8"/>
      <c r="AW33" s="9"/>
      <c r="AX33" s="16"/>
      <c r="AY33" s="8"/>
      <c r="AZ33" s="10"/>
    </row>
    <row r="34" spans="1:52" x14ac:dyDescent="0.25">
      <c r="B34" s="17"/>
      <c r="C34" s="8"/>
      <c r="D34" s="9"/>
      <c r="E34" s="16"/>
      <c r="F34" s="16"/>
      <c r="G34" s="10"/>
      <c r="I34" s="17"/>
      <c r="J34" s="9"/>
      <c r="K34" s="9"/>
      <c r="L34" s="9"/>
      <c r="M34" s="16"/>
      <c r="N34" s="10"/>
      <c r="P34" s="17"/>
      <c r="Q34" s="8"/>
      <c r="R34" s="9"/>
      <c r="S34" s="16"/>
      <c r="T34" s="16"/>
      <c r="U34" s="10"/>
      <c r="W34" s="17"/>
      <c r="X34" s="8"/>
      <c r="Y34" s="9"/>
      <c r="Z34" s="10"/>
      <c r="AB34" s="17"/>
      <c r="AC34" s="8"/>
      <c r="AD34" s="9"/>
      <c r="AE34" s="16"/>
      <c r="AF34" s="16"/>
      <c r="AG34" s="10"/>
      <c r="AI34" s="17"/>
      <c r="AJ34" s="8"/>
      <c r="AK34" s="9"/>
      <c r="AL34" s="10"/>
      <c r="AN34" s="17"/>
      <c r="AO34" s="8"/>
      <c r="AP34" s="9"/>
      <c r="AQ34" s="16"/>
      <c r="AR34" s="8"/>
      <c r="AS34" s="10"/>
      <c r="AU34" s="17"/>
      <c r="AV34" s="8"/>
      <c r="AW34" s="9"/>
      <c r="AX34" s="16"/>
      <c r="AY34" s="8"/>
      <c r="AZ34" s="10"/>
    </row>
    <row r="35" spans="1:52" x14ac:dyDescent="0.25">
      <c r="B35" s="17"/>
      <c r="C35" s="8"/>
      <c r="D35" s="9"/>
      <c r="E35" s="16"/>
      <c r="F35" s="16"/>
      <c r="G35" s="10"/>
      <c r="I35" s="98" t="s">
        <v>57</v>
      </c>
      <c r="J35" s="99"/>
      <c r="K35" s="9">
        <v>554</v>
      </c>
      <c r="L35" s="16">
        <f>K35*10.76</f>
        <v>5961.04</v>
      </c>
      <c r="M35" s="9"/>
      <c r="N35" s="55"/>
      <c r="P35" s="17"/>
      <c r="Q35" s="9"/>
      <c r="R35" s="9"/>
      <c r="S35" s="9"/>
      <c r="T35" s="16"/>
      <c r="U35" s="10"/>
      <c r="W35" s="17"/>
      <c r="X35" s="8"/>
      <c r="Y35" s="9"/>
      <c r="Z35" s="10"/>
      <c r="AB35" s="17"/>
      <c r="AC35" s="8"/>
      <c r="AD35" s="9"/>
      <c r="AE35" s="16"/>
      <c r="AF35" s="16"/>
      <c r="AG35" s="10"/>
      <c r="AI35" s="17"/>
      <c r="AJ35" s="8"/>
      <c r="AK35" s="9"/>
      <c r="AL35" s="10"/>
      <c r="AN35" s="17"/>
      <c r="AO35" s="8"/>
      <c r="AP35" s="9"/>
      <c r="AQ35" s="16"/>
      <c r="AR35" s="8"/>
      <c r="AS35" s="10"/>
      <c r="AU35" s="17"/>
      <c r="AV35" s="8"/>
      <c r="AW35" s="9"/>
      <c r="AX35" s="16"/>
      <c r="AY35" s="8"/>
      <c r="AZ35" s="10"/>
    </row>
    <row r="36" spans="1:52" x14ac:dyDescent="0.25">
      <c r="B36" s="17"/>
      <c r="C36" s="8"/>
      <c r="D36" s="9"/>
      <c r="E36" s="16"/>
      <c r="F36" s="16"/>
      <c r="G36" s="10"/>
      <c r="I36" s="17"/>
      <c r="J36" s="9"/>
      <c r="K36" s="9"/>
      <c r="L36" s="9"/>
      <c r="M36" s="9"/>
      <c r="N36" s="55"/>
      <c r="P36" s="17"/>
      <c r="Q36" s="9"/>
      <c r="R36" s="9"/>
      <c r="S36" s="9"/>
      <c r="T36" s="16"/>
      <c r="U36" s="10"/>
      <c r="W36" s="17"/>
      <c r="X36" s="8"/>
      <c r="Y36" s="9"/>
      <c r="Z36" s="10"/>
      <c r="AB36" s="17"/>
      <c r="AC36" s="8"/>
      <c r="AD36" s="9"/>
      <c r="AE36" s="16"/>
      <c r="AF36" s="16"/>
      <c r="AG36" s="10"/>
      <c r="AI36" s="17"/>
      <c r="AJ36" s="8"/>
      <c r="AK36" s="9"/>
      <c r="AL36" s="10"/>
      <c r="AN36" s="17"/>
      <c r="AO36" s="8"/>
      <c r="AP36" s="9"/>
      <c r="AQ36" s="16"/>
      <c r="AR36" s="8"/>
      <c r="AS36" s="10"/>
      <c r="AU36" s="17"/>
      <c r="AV36" s="8"/>
      <c r="AW36" s="9"/>
      <c r="AX36" s="16"/>
      <c r="AY36" s="8"/>
      <c r="AZ36" s="10"/>
    </row>
    <row r="37" spans="1:52" x14ac:dyDescent="0.25">
      <c r="B37" s="17"/>
      <c r="C37" s="8"/>
      <c r="D37" s="9"/>
      <c r="E37" s="16"/>
      <c r="F37" s="16"/>
      <c r="G37" s="10"/>
      <c r="I37" s="22"/>
      <c r="J37" s="23"/>
      <c r="K37" s="24"/>
      <c r="L37" s="28"/>
      <c r="M37" s="28"/>
      <c r="N37" s="25"/>
      <c r="P37" s="22"/>
      <c r="Q37" s="23"/>
      <c r="R37" s="24"/>
      <c r="S37" s="28"/>
      <c r="T37" s="28"/>
      <c r="U37" s="25"/>
      <c r="W37" s="17"/>
      <c r="X37" s="8"/>
      <c r="Y37" s="9"/>
      <c r="Z37" s="10"/>
      <c r="AB37" s="17"/>
      <c r="AC37" s="8"/>
      <c r="AD37" s="9"/>
      <c r="AE37" s="16"/>
      <c r="AF37" s="16"/>
      <c r="AG37" s="10"/>
      <c r="AI37" s="17"/>
      <c r="AJ37" s="8"/>
      <c r="AK37" s="9"/>
      <c r="AL37" s="10"/>
      <c r="AN37" s="17"/>
      <c r="AO37" s="8"/>
      <c r="AP37" s="9"/>
      <c r="AQ37" s="16"/>
      <c r="AR37" s="8"/>
      <c r="AS37" s="10"/>
      <c r="AU37" s="17"/>
      <c r="AV37" s="8"/>
      <c r="AW37" s="9"/>
      <c r="AX37" s="16"/>
      <c r="AY37" s="8"/>
      <c r="AZ37" s="10"/>
    </row>
    <row r="38" spans="1:52" s="6" customFormat="1" ht="18.75" x14ac:dyDescent="0.3">
      <c r="A38" s="48"/>
      <c r="B38" s="35" t="s">
        <v>94</v>
      </c>
      <c r="C38" s="33"/>
      <c r="D38" s="32">
        <f>SUM(D11,D7,D8,D9,D10,D13)</f>
        <v>204.5</v>
      </c>
      <c r="E38" s="36">
        <f>D38*10.76</f>
        <v>2200.42</v>
      </c>
      <c r="F38" s="36"/>
      <c r="G38" s="34"/>
      <c r="H38" s="29"/>
      <c r="I38" s="51" t="s">
        <v>94</v>
      </c>
      <c r="J38" s="33"/>
      <c r="K38" s="32">
        <f>K7+K8+K9+K10+K11+K13+K14+K16+K15+K17+K18+K20+K22+K23+K24+K25+K26+K27+K28+K29+K30+K31+K33</f>
        <v>899</v>
      </c>
      <c r="L38" s="36">
        <f t="shared" si="2"/>
        <v>9673.24</v>
      </c>
      <c r="M38" s="36"/>
      <c r="N38" s="34"/>
      <c r="O38" s="29"/>
      <c r="P38" s="51" t="s">
        <v>94</v>
      </c>
      <c r="Q38" s="33"/>
      <c r="R38" s="32">
        <f>SUM(R7:R34)</f>
        <v>1142.2000000000003</v>
      </c>
      <c r="S38" s="36">
        <f t="shared" si="3"/>
        <v>12290.072000000002</v>
      </c>
      <c r="T38" s="36"/>
      <c r="U38" s="36"/>
      <c r="V38" s="49"/>
      <c r="W38" s="51" t="s">
        <v>94</v>
      </c>
      <c r="X38" s="33"/>
      <c r="Y38" s="32">
        <f>SUM(Y7:Y31)</f>
        <v>1295.0999999999999</v>
      </c>
      <c r="Z38" s="36">
        <f t="shared" si="5"/>
        <v>13935.275999999998</v>
      </c>
      <c r="AA38" s="49"/>
      <c r="AB38" s="51" t="s">
        <v>94</v>
      </c>
      <c r="AC38" s="33"/>
      <c r="AD38" s="32">
        <f>SUM(AD7:AD31)</f>
        <v>1268.2</v>
      </c>
      <c r="AE38" s="36">
        <f>AD38*10.76</f>
        <v>13645.832</v>
      </c>
      <c r="AF38" s="36"/>
      <c r="AG38" s="34"/>
      <c r="AH38" s="29"/>
      <c r="AI38" s="51" t="s">
        <v>94</v>
      </c>
      <c r="AJ38" s="33"/>
      <c r="AK38" s="32">
        <f>SUM(AK7:AK31)</f>
        <v>1295.1999999999998</v>
      </c>
      <c r="AL38" s="36">
        <f>AK38*10.76</f>
        <v>13936.351999999997</v>
      </c>
      <c r="AM38" s="49"/>
      <c r="AN38" s="51" t="s">
        <v>94</v>
      </c>
      <c r="AO38" s="33"/>
      <c r="AP38" s="32">
        <f>SUM(AP7:AP25)</f>
        <v>892.29999999999973</v>
      </c>
      <c r="AQ38" s="36">
        <f t="shared" si="8"/>
        <v>9601.1479999999974</v>
      </c>
      <c r="AR38" s="33"/>
      <c r="AS38" s="36"/>
      <c r="AT38" s="49"/>
      <c r="AU38" s="51" t="s">
        <v>94</v>
      </c>
      <c r="AV38" s="33"/>
      <c r="AW38" s="32">
        <f>SUM(AW7:AW17)</f>
        <v>510.5</v>
      </c>
      <c r="AX38" s="36">
        <f t="shared" si="9"/>
        <v>5492.98</v>
      </c>
      <c r="AY38" s="37"/>
      <c r="AZ38" s="34"/>
    </row>
    <row r="39" spans="1:52" s="6" customFormat="1" ht="18.75" x14ac:dyDescent="0.3">
      <c r="A39" s="48"/>
      <c r="B39" s="41" t="s">
        <v>95</v>
      </c>
      <c r="C39" s="38"/>
      <c r="D39" s="39">
        <v>535</v>
      </c>
      <c r="E39" s="42">
        <f>D39*10.76</f>
        <v>5756.5999999999995</v>
      </c>
      <c r="F39" s="42"/>
      <c r="G39" s="40"/>
      <c r="H39" s="26"/>
      <c r="I39" s="41" t="s">
        <v>95</v>
      </c>
      <c r="J39" s="39"/>
      <c r="K39" s="38">
        <v>1377.9</v>
      </c>
      <c r="L39" s="42">
        <f t="shared" si="2"/>
        <v>14826.204000000002</v>
      </c>
      <c r="M39" s="42"/>
      <c r="N39" s="40"/>
      <c r="O39" s="26"/>
      <c r="P39" s="41" t="s">
        <v>95</v>
      </c>
      <c r="Q39" s="39"/>
      <c r="R39" s="38">
        <v>1468.4</v>
      </c>
      <c r="S39" s="42">
        <f t="shared" si="3"/>
        <v>15799.984</v>
      </c>
      <c r="T39" s="42"/>
      <c r="U39" s="40"/>
      <c r="V39" s="26"/>
      <c r="W39" s="41" t="s">
        <v>95</v>
      </c>
      <c r="X39" s="39"/>
      <c r="Y39" s="38">
        <v>1567.7</v>
      </c>
      <c r="Z39" s="40">
        <f t="shared" si="5"/>
        <v>16868.452000000001</v>
      </c>
      <c r="AA39" s="26"/>
      <c r="AB39" s="41" t="s">
        <v>95</v>
      </c>
      <c r="AC39" s="39"/>
      <c r="AD39" s="38">
        <v>1540.4</v>
      </c>
      <c r="AE39" s="42">
        <f>AD39*10.76</f>
        <v>16574.704000000002</v>
      </c>
      <c r="AF39" s="42"/>
      <c r="AG39" s="40"/>
      <c r="AH39" s="26"/>
      <c r="AI39" s="41" t="s">
        <v>95</v>
      </c>
      <c r="AJ39" s="39"/>
      <c r="AK39" s="38">
        <v>1567.7</v>
      </c>
      <c r="AL39" s="40">
        <f>AK39*10.76</f>
        <v>16868.452000000001</v>
      </c>
      <c r="AM39" s="26"/>
      <c r="AN39" s="41" t="s">
        <v>95</v>
      </c>
      <c r="AO39" s="39"/>
      <c r="AP39" s="38">
        <v>1080.8</v>
      </c>
      <c r="AQ39" s="42">
        <f t="shared" si="8"/>
        <v>11629.407999999999</v>
      </c>
      <c r="AR39" s="39"/>
      <c r="AS39" s="40"/>
      <c r="AT39" s="26"/>
      <c r="AU39" s="41" t="s">
        <v>95</v>
      </c>
      <c r="AV39" s="39"/>
      <c r="AW39" s="38">
        <v>565.9</v>
      </c>
      <c r="AX39" s="42">
        <f t="shared" si="9"/>
        <v>6089.0839999999998</v>
      </c>
      <c r="AY39" s="39"/>
      <c r="AZ39" s="40"/>
    </row>
    <row r="40" spans="1:52" s="6" customFormat="1" ht="18.75" x14ac:dyDescent="0.3">
      <c r="A40" s="48"/>
      <c r="B40" s="41" t="s">
        <v>96</v>
      </c>
      <c r="C40" s="38"/>
      <c r="D40" s="39">
        <v>2053.6</v>
      </c>
      <c r="E40" s="42">
        <f>D40*10.76</f>
        <v>22096.735999999997</v>
      </c>
      <c r="F40" s="42"/>
      <c r="G40" s="40"/>
      <c r="H40" s="26"/>
      <c r="I40" s="41" t="s">
        <v>96</v>
      </c>
      <c r="J40" s="39"/>
      <c r="K40" s="38">
        <v>2135.6999999999998</v>
      </c>
      <c r="L40" s="42">
        <f t="shared" si="2"/>
        <v>22980.131999999998</v>
      </c>
      <c r="M40" s="42"/>
      <c r="N40" s="40"/>
      <c r="O40" s="26"/>
      <c r="P40" s="41" t="s">
        <v>96</v>
      </c>
      <c r="Q40" s="39"/>
      <c r="R40" s="38">
        <v>1531</v>
      </c>
      <c r="S40" s="42">
        <f t="shared" si="3"/>
        <v>16473.560000000001</v>
      </c>
      <c r="T40" s="42"/>
      <c r="U40" s="40"/>
      <c r="V40" s="26"/>
      <c r="W40" s="41" t="s">
        <v>96</v>
      </c>
      <c r="X40" s="39"/>
      <c r="Y40" s="38">
        <v>1628.6</v>
      </c>
      <c r="Z40" s="40">
        <f t="shared" si="5"/>
        <v>17523.735999999997</v>
      </c>
      <c r="AA40" s="26"/>
      <c r="AB40" s="41" t="s">
        <v>96</v>
      </c>
      <c r="AC40" s="39"/>
      <c r="AD40" s="38">
        <v>1598.8</v>
      </c>
      <c r="AE40" s="42">
        <f>AD40*10.76</f>
        <v>17203.088</v>
      </c>
      <c r="AF40" s="42"/>
      <c r="AG40" s="40"/>
      <c r="AH40" s="26"/>
      <c r="AI40" s="41" t="s">
        <v>96</v>
      </c>
      <c r="AJ40" s="39"/>
      <c r="AK40" s="38">
        <v>1628.6</v>
      </c>
      <c r="AL40" s="40">
        <f>AK40*10.76</f>
        <v>17523.735999999997</v>
      </c>
      <c r="AM40" s="26"/>
      <c r="AN40" s="41" t="s">
        <v>96</v>
      </c>
      <c r="AO40" s="39"/>
      <c r="AP40" s="38">
        <v>1125.5999999999999</v>
      </c>
      <c r="AQ40" s="42">
        <f t="shared" si="8"/>
        <v>12111.455999999998</v>
      </c>
      <c r="AR40" s="39"/>
      <c r="AS40" s="40"/>
      <c r="AT40" s="26"/>
      <c r="AU40" s="41" t="s">
        <v>96</v>
      </c>
      <c r="AV40" s="39"/>
      <c r="AW40" s="38">
        <v>1029.0999999999999</v>
      </c>
      <c r="AX40" s="42">
        <f t="shared" si="9"/>
        <v>11073.115999999998</v>
      </c>
      <c r="AY40" s="39"/>
      <c r="AZ40" s="40"/>
    </row>
    <row r="41" spans="1:52" s="15" customFormat="1" ht="18.75" x14ac:dyDescent="0.3">
      <c r="A41" s="56"/>
      <c r="B41" s="44" t="s">
        <v>56</v>
      </c>
      <c r="C41" s="43"/>
      <c r="D41" s="100">
        <f>D38/D39</f>
        <v>0.38224299065420558</v>
      </c>
      <c r="E41" s="100"/>
      <c r="F41" s="70"/>
      <c r="G41" s="45"/>
      <c r="H41" s="54"/>
      <c r="I41" s="52" t="s">
        <v>56</v>
      </c>
      <c r="J41" s="43"/>
      <c r="K41" s="100">
        <f>K38/K39</f>
        <v>0.65244212206981633</v>
      </c>
      <c r="L41" s="100"/>
      <c r="M41" s="43"/>
      <c r="N41" s="45"/>
      <c r="O41" s="54"/>
      <c r="P41" s="52" t="s">
        <v>56</v>
      </c>
      <c r="Q41" s="43"/>
      <c r="R41" s="100">
        <f>R38/R39</f>
        <v>0.77785344592754035</v>
      </c>
      <c r="S41" s="100"/>
      <c r="T41" s="43"/>
      <c r="U41" s="43"/>
      <c r="V41" s="50"/>
      <c r="W41" s="52" t="s">
        <v>56</v>
      </c>
      <c r="X41" s="43"/>
      <c r="Y41" s="100">
        <f>Y38/Y39</f>
        <v>0.8261146903106461</v>
      </c>
      <c r="Z41" s="100"/>
      <c r="AA41" s="50"/>
      <c r="AB41" s="52" t="s">
        <v>56</v>
      </c>
      <c r="AC41" s="43"/>
      <c r="AD41" s="100">
        <f>AD38/AD39</f>
        <v>0.82329265125941309</v>
      </c>
      <c r="AE41" s="100"/>
      <c r="AF41" s="43"/>
      <c r="AG41" s="45"/>
      <c r="AH41" s="54"/>
      <c r="AI41" s="52" t="s">
        <v>56</v>
      </c>
      <c r="AJ41" s="43"/>
      <c r="AK41" s="100">
        <f>AK38/AK39</f>
        <v>0.82617847802513222</v>
      </c>
      <c r="AL41" s="100"/>
      <c r="AM41" s="50"/>
      <c r="AN41" s="52" t="s">
        <v>56</v>
      </c>
      <c r="AO41" s="43"/>
      <c r="AP41" s="100">
        <f>AP38/AP39</f>
        <v>0.82559215396002938</v>
      </c>
      <c r="AQ41" s="100"/>
      <c r="AR41" s="46"/>
      <c r="AS41" s="43"/>
      <c r="AT41" s="50"/>
      <c r="AU41" s="52" t="s">
        <v>56</v>
      </c>
      <c r="AV41" s="43"/>
      <c r="AW41" s="100">
        <f>AW38/AW39</f>
        <v>0.90210284502562299</v>
      </c>
      <c r="AX41" s="100"/>
      <c r="AY41" s="46"/>
      <c r="AZ41" s="47"/>
    </row>
    <row r="42" spans="1:52" ht="18.75" x14ac:dyDescent="0.3">
      <c r="B42" s="3"/>
      <c r="AY42" s="7"/>
    </row>
    <row r="43" spans="1:52" x14ac:dyDescent="0.25">
      <c r="C43" s="1"/>
      <c r="E43" s="1"/>
      <c r="F43" s="1"/>
      <c r="G43" s="1"/>
      <c r="I43" s="104" t="s">
        <v>90</v>
      </c>
      <c r="J43" s="105"/>
      <c r="K43" s="105"/>
      <c r="L43" s="105"/>
      <c r="M43" s="105"/>
      <c r="N43" s="106"/>
      <c r="O43" s="57"/>
      <c r="P43" s="104" t="s">
        <v>90</v>
      </c>
      <c r="Q43" s="105"/>
      <c r="R43" s="105"/>
      <c r="S43" s="105"/>
      <c r="T43" s="105"/>
      <c r="U43" s="106"/>
    </row>
    <row r="44" spans="1:52" x14ac:dyDescent="0.25">
      <c r="C44" s="1"/>
      <c r="E44" s="1"/>
      <c r="F44" s="1"/>
      <c r="G44" s="1"/>
    </row>
    <row r="45" spans="1:52" ht="18.75" x14ac:dyDescent="0.3">
      <c r="C45" s="1"/>
      <c r="E45" s="1"/>
      <c r="F45" s="1"/>
      <c r="G45" s="1"/>
      <c r="I45" s="107" t="s">
        <v>102</v>
      </c>
      <c r="J45" s="108"/>
      <c r="K45" s="77">
        <f>K22+K23+K25+K24+K26+K27+K28+K29+K30+K31+K33</f>
        <v>378.6</v>
      </c>
      <c r="L45" s="78">
        <f>K45*10.76</f>
        <v>4073.7360000000003</v>
      </c>
      <c r="M45" s="75"/>
      <c r="N45" s="76"/>
      <c r="P45" s="107" t="s">
        <v>102</v>
      </c>
      <c r="Q45" s="108"/>
      <c r="R45" s="77">
        <f>R33</f>
        <v>107</v>
      </c>
      <c r="S45" s="78">
        <f>R45*10.76</f>
        <v>1151.32</v>
      </c>
      <c r="T45" s="75"/>
      <c r="U45" s="76"/>
    </row>
    <row r="46" spans="1:52" ht="18.75" x14ac:dyDescent="0.3">
      <c r="C46" s="1"/>
      <c r="E46" s="1"/>
      <c r="F46" s="1"/>
      <c r="G46" s="1"/>
      <c r="I46" s="79"/>
      <c r="J46" s="79"/>
      <c r="K46" s="80"/>
      <c r="L46" s="81"/>
      <c r="M46" s="53"/>
      <c r="N46" s="53"/>
    </row>
    <row r="47" spans="1:52" ht="18.75" x14ac:dyDescent="0.3">
      <c r="B47" s="101" t="s">
        <v>47</v>
      </c>
      <c r="C47" s="102"/>
      <c r="D47" s="102"/>
      <c r="E47" s="103"/>
      <c r="F47" s="74"/>
      <c r="G47" s="74"/>
      <c r="X47" s="1"/>
    </row>
    <row r="48" spans="1:52" x14ac:dyDescent="0.25">
      <c r="B48" s="88"/>
      <c r="C48" s="89"/>
      <c r="D48" s="89"/>
      <c r="E48" s="90"/>
      <c r="F48" s="71"/>
      <c r="G48" s="71"/>
      <c r="X48" s="1"/>
    </row>
    <row r="49" spans="2:24" x14ac:dyDescent="0.25">
      <c r="B49" s="11">
        <v>1</v>
      </c>
      <c r="C49" s="96" t="s">
        <v>49</v>
      </c>
      <c r="D49" s="96"/>
      <c r="E49" s="97"/>
      <c r="F49" s="72"/>
      <c r="G49" s="72"/>
      <c r="X49" s="1"/>
    </row>
    <row r="50" spans="2:24" x14ac:dyDescent="0.25">
      <c r="B50" s="88"/>
      <c r="C50" s="89"/>
      <c r="D50" s="89"/>
      <c r="E50" s="90"/>
      <c r="F50" s="71"/>
      <c r="G50" s="71"/>
      <c r="X50" s="1"/>
    </row>
    <row r="51" spans="2:24" ht="17.25" x14ac:dyDescent="0.25">
      <c r="B51" s="11">
        <v>2</v>
      </c>
      <c r="C51" s="86" t="s">
        <v>88</v>
      </c>
      <c r="D51" s="86"/>
      <c r="E51" s="87"/>
      <c r="F51" s="68"/>
      <c r="G51" s="68"/>
    </row>
    <row r="52" spans="2:24" x14ac:dyDescent="0.25">
      <c r="B52" s="88"/>
      <c r="C52" s="89"/>
      <c r="D52" s="89"/>
      <c r="E52" s="90"/>
      <c r="F52" s="71"/>
      <c r="G52" s="71"/>
    </row>
    <row r="53" spans="2:24" x14ac:dyDescent="0.25">
      <c r="B53" s="11">
        <v>3</v>
      </c>
      <c r="C53" s="86" t="s">
        <v>48</v>
      </c>
      <c r="D53" s="86"/>
      <c r="E53" s="87"/>
      <c r="F53" s="68"/>
      <c r="G53" s="68"/>
    </row>
    <row r="54" spans="2:24" x14ac:dyDescent="0.25">
      <c r="B54" s="88"/>
      <c r="C54" s="89"/>
      <c r="D54" s="89"/>
      <c r="E54" s="90"/>
      <c r="F54" s="71"/>
      <c r="G54" s="71"/>
      <c r="J54" s="1"/>
      <c r="L54" s="1"/>
      <c r="M54" s="1"/>
      <c r="N54" s="1"/>
    </row>
    <row r="55" spans="2:24" x14ac:dyDescent="0.25">
      <c r="B55" s="11">
        <v>4.0999999999999996</v>
      </c>
      <c r="C55" s="86" t="s">
        <v>50</v>
      </c>
      <c r="D55" s="86"/>
      <c r="E55" s="87"/>
      <c r="F55" s="68"/>
      <c r="G55" s="68"/>
      <c r="J55" s="1"/>
      <c r="L55" s="1"/>
      <c r="M55" s="1"/>
      <c r="N55" s="1"/>
    </row>
    <row r="56" spans="2:24" x14ac:dyDescent="0.25">
      <c r="B56" s="11" t="s">
        <v>36</v>
      </c>
      <c r="C56" s="86" t="s">
        <v>50</v>
      </c>
      <c r="D56" s="86"/>
      <c r="E56" s="87"/>
      <c r="F56" s="68"/>
      <c r="G56" s="68"/>
      <c r="J56" s="1"/>
      <c r="L56" s="1"/>
      <c r="M56" s="1"/>
      <c r="N56" s="1"/>
    </row>
    <row r="57" spans="2:24" x14ac:dyDescent="0.25">
      <c r="B57" s="12" t="s">
        <v>55</v>
      </c>
      <c r="C57" s="86" t="s">
        <v>50</v>
      </c>
      <c r="D57" s="86"/>
      <c r="E57" s="87"/>
      <c r="F57" s="68"/>
      <c r="G57" s="68"/>
      <c r="J57" s="1"/>
      <c r="L57" s="1"/>
      <c r="M57" s="1"/>
      <c r="N57" s="1"/>
    </row>
    <row r="58" spans="2:24" x14ac:dyDescent="0.25">
      <c r="B58" s="11">
        <v>4.2</v>
      </c>
      <c r="C58" s="86" t="s">
        <v>51</v>
      </c>
      <c r="D58" s="86"/>
      <c r="E58" s="87"/>
      <c r="F58" s="68"/>
      <c r="G58" s="68"/>
      <c r="J58" s="1"/>
      <c r="L58" s="1"/>
      <c r="M58" s="1"/>
      <c r="N58" s="1"/>
      <c r="X58" s="1"/>
    </row>
    <row r="59" spans="2:24" x14ac:dyDescent="0.25">
      <c r="B59" s="11" t="s">
        <v>39</v>
      </c>
      <c r="C59" s="86" t="s">
        <v>51</v>
      </c>
      <c r="D59" s="86"/>
      <c r="E59" s="87"/>
      <c r="F59" s="68"/>
      <c r="G59" s="68"/>
      <c r="J59" s="1"/>
      <c r="L59" s="1"/>
      <c r="M59" s="1"/>
      <c r="N59" s="1"/>
      <c r="X59" s="1"/>
    </row>
    <row r="60" spans="2:24" x14ac:dyDescent="0.25">
      <c r="B60" s="11">
        <v>4.3</v>
      </c>
      <c r="C60" s="86" t="s">
        <v>51</v>
      </c>
      <c r="D60" s="86"/>
      <c r="E60" s="87"/>
      <c r="F60" s="68"/>
      <c r="G60" s="73"/>
      <c r="J60" s="1"/>
      <c r="L60" s="1"/>
      <c r="M60" s="1"/>
      <c r="N60" s="1"/>
      <c r="X60" s="1"/>
    </row>
    <row r="61" spans="2:24" x14ac:dyDescent="0.25">
      <c r="B61" s="11" t="s">
        <v>37</v>
      </c>
      <c r="C61" s="86" t="s">
        <v>51</v>
      </c>
      <c r="D61" s="86"/>
      <c r="E61" s="87"/>
      <c r="F61" s="68"/>
      <c r="G61" s="73"/>
      <c r="J61" s="1"/>
      <c r="L61" s="1"/>
      <c r="M61" s="1"/>
      <c r="N61" s="1"/>
      <c r="U61" s="1"/>
      <c r="X61" s="1"/>
    </row>
    <row r="62" spans="2:24" x14ac:dyDescent="0.25">
      <c r="B62" s="11">
        <v>4.4000000000000004</v>
      </c>
      <c r="C62" s="86" t="s">
        <v>51</v>
      </c>
      <c r="D62" s="86"/>
      <c r="E62" s="87"/>
      <c r="F62" s="68"/>
      <c r="G62" s="73"/>
      <c r="J62" s="1"/>
      <c r="L62" s="1"/>
      <c r="M62" s="1"/>
      <c r="N62" s="1"/>
    </row>
    <row r="63" spans="2:24" ht="15.75" thickBot="1" x14ac:dyDescent="0.3">
      <c r="B63" s="11" t="s">
        <v>38</v>
      </c>
      <c r="C63" s="86" t="s">
        <v>51</v>
      </c>
      <c r="D63" s="86"/>
      <c r="E63" s="87"/>
      <c r="F63" s="68"/>
      <c r="G63" s="68"/>
      <c r="J63" s="1"/>
      <c r="L63" s="1"/>
      <c r="M63" s="1"/>
      <c r="N63" s="1"/>
    </row>
    <row r="64" spans="2:24" ht="21" x14ac:dyDescent="0.3">
      <c r="B64" s="88"/>
      <c r="C64" s="89"/>
      <c r="D64" s="89"/>
      <c r="E64" s="90"/>
      <c r="F64" s="71"/>
      <c r="G64" s="112" t="s">
        <v>93</v>
      </c>
      <c r="H64" s="113"/>
      <c r="I64" s="113"/>
      <c r="J64" s="113"/>
      <c r="K64" s="113"/>
      <c r="L64" s="114"/>
      <c r="M64" s="30"/>
      <c r="N64" s="60">
        <f>D38+K38+R38+Y38+AD38+AK38+AP38+AW38</f>
        <v>7507</v>
      </c>
      <c r="O64" s="61" t="s">
        <v>62</v>
      </c>
      <c r="P64" s="62">
        <f>N64*10.76</f>
        <v>80775.319999999992</v>
      </c>
      <c r="Q64" s="63" t="s">
        <v>63</v>
      </c>
    </row>
    <row r="65" spans="2:17" ht="21" x14ac:dyDescent="0.3">
      <c r="B65" s="11">
        <v>5.0999999999999996</v>
      </c>
      <c r="C65" s="86" t="s">
        <v>52</v>
      </c>
      <c r="D65" s="86"/>
      <c r="E65" s="87"/>
      <c r="F65" s="68"/>
      <c r="G65" s="91" t="s">
        <v>92</v>
      </c>
      <c r="H65" s="92"/>
      <c r="I65" s="92"/>
      <c r="J65" s="92"/>
      <c r="K65" s="92"/>
      <c r="L65" s="93"/>
      <c r="M65" s="30"/>
      <c r="N65" s="64">
        <f>D39+K39+R39+Y39+AD39+AK39+AP39+AW39</f>
        <v>9703.7999999999993</v>
      </c>
      <c r="O65" s="31" t="s">
        <v>62</v>
      </c>
      <c r="P65" s="59">
        <f>N65*10.76</f>
        <v>104412.88799999999</v>
      </c>
      <c r="Q65" s="65" t="s">
        <v>63</v>
      </c>
    </row>
    <row r="66" spans="2:17" ht="21" x14ac:dyDescent="0.3">
      <c r="B66" s="11">
        <v>5.2</v>
      </c>
      <c r="C66" s="86" t="s">
        <v>52</v>
      </c>
      <c r="D66" s="86"/>
      <c r="E66" s="87"/>
      <c r="F66" s="68"/>
      <c r="G66" s="91" t="s">
        <v>91</v>
      </c>
      <c r="H66" s="92"/>
      <c r="I66" s="92"/>
      <c r="J66" s="92"/>
      <c r="K66" s="92"/>
      <c r="L66" s="93"/>
      <c r="M66" s="30"/>
      <c r="N66" s="64">
        <f>D40+K40+R40+Y40+AD40+AK40+AP40+AW40</f>
        <v>12731</v>
      </c>
      <c r="O66" s="31" t="s">
        <v>62</v>
      </c>
      <c r="P66" s="59">
        <f>N66*10.76</f>
        <v>136985.56</v>
      </c>
      <c r="Q66" s="65" t="s">
        <v>63</v>
      </c>
    </row>
    <row r="67" spans="2:17" ht="19.5" thickBot="1" x14ac:dyDescent="0.35">
      <c r="B67" s="11">
        <v>5.3</v>
      </c>
      <c r="C67" s="86" t="s">
        <v>52</v>
      </c>
      <c r="D67" s="86"/>
      <c r="E67" s="87"/>
      <c r="F67" s="68"/>
      <c r="G67" s="109" t="s">
        <v>64</v>
      </c>
      <c r="H67" s="110"/>
      <c r="I67" s="110"/>
      <c r="J67" s="110"/>
      <c r="K67" s="110"/>
      <c r="L67" s="111"/>
      <c r="M67" s="58"/>
      <c r="N67" s="109">
        <f>N64/N65</f>
        <v>0.77361446031451597</v>
      </c>
      <c r="O67" s="110"/>
      <c r="P67" s="110"/>
      <c r="Q67" s="111"/>
    </row>
    <row r="68" spans="2:17" x14ac:dyDescent="0.25">
      <c r="B68" s="11" t="s">
        <v>40</v>
      </c>
      <c r="C68" s="86" t="s">
        <v>52</v>
      </c>
      <c r="D68" s="86"/>
      <c r="E68" s="87"/>
      <c r="F68" s="68"/>
      <c r="G68" s="68"/>
    </row>
    <row r="69" spans="2:17" x14ac:dyDescent="0.25">
      <c r="B69" s="11">
        <v>5.4</v>
      </c>
      <c r="C69" s="119" t="s">
        <v>52</v>
      </c>
      <c r="D69" s="119"/>
      <c r="E69" s="120"/>
      <c r="F69" s="69"/>
      <c r="G69" s="68"/>
    </row>
    <row r="70" spans="2:17" x14ac:dyDescent="0.25">
      <c r="B70" s="11" t="s">
        <v>87</v>
      </c>
      <c r="C70" s="119" t="s">
        <v>52</v>
      </c>
      <c r="D70" s="119"/>
      <c r="E70" s="120"/>
      <c r="F70" s="69"/>
      <c r="G70" s="68"/>
    </row>
    <row r="71" spans="2:17" x14ac:dyDescent="0.25">
      <c r="B71" s="88"/>
      <c r="C71" s="89"/>
      <c r="D71" s="89"/>
      <c r="E71" s="90"/>
      <c r="F71" s="71"/>
      <c r="G71" s="68"/>
      <c r="J71" s="1"/>
      <c r="L71" s="1"/>
      <c r="M71" s="1"/>
      <c r="N71" s="1"/>
    </row>
    <row r="72" spans="2:17" ht="17.25" x14ac:dyDescent="0.25">
      <c r="B72" s="11">
        <v>6.1</v>
      </c>
      <c r="C72" s="86" t="s">
        <v>89</v>
      </c>
      <c r="D72" s="86"/>
      <c r="E72" s="87"/>
      <c r="F72" s="68"/>
      <c r="G72" s="69"/>
      <c r="J72" s="1"/>
      <c r="L72" s="1"/>
      <c r="M72" s="1"/>
      <c r="N72" s="1"/>
    </row>
    <row r="73" spans="2:17" ht="17.25" x14ac:dyDescent="0.25">
      <c r="B73" s="11">
        <v>6.2</v>
      </c>
      <c r="C73" s="86" t="s">
        <v>89</v>
      </c>
      <c r="D73" s="86"/>
      <c r="E73" s="87"/>
      <c r="F73" s="68"/>
      <c r="G73" s="69"/>
      <c r="J73" s="1"/>
      <c r="L73" s="1"/>
      <c r="M73" s="1"/>
      <c r="N73" s="1"/>
    </row>
    <row r="74" spans="2:17" ht="17.25" x14ac:dyDescent="0.25">
      <c r="B74" s="11">
        <v>6.3</v>
      </c>
      <c r="C74" s="86" t="s">
        <v>89</v>
      </c>
      <c r="D74" s="86"/>
      <c r="E74" s="87"/>
      <c r="F74" s="68"/>
      <c r="G74" s="71"/>
      <c r="J74" s="1"/>
      <c r="L74" s="1"/>
      <c r="M74" s="1"/>
      <c r="N74" s="1"/>
    </row>
    <row r="75" spans="2:17" ht="17.25" x14ac:dyDescent="0.25">
      <c r="B75" s="11">
        <v>6.4</v>
      </c>
      <c r="C75" s="86" t="s">
        <v>89</v>
      </c>
      <c r="D75" s="86"/>
      <c r="E75" s="87"/>
      <c r="F75" s="68"/>
      <c r="G75" s="68"/>
      <c r="J75" s="1"/>
      <c r="L75" s="1"/>
      <c r="M75" s="1"/>
      <c r="N75" s="1"/>
    </row>
    <row r="76" spans="2:17" ht="17.25" x14ac:dyDescent="0.25">
      <c r="B76" s="11">
        <v>6.5</v>
      </c>
      <c r="C76" s="86" t="s">
        <v>89</v>
      </c>
      <c r="D76" s="86"/>
      <c r="E76" s="87"/>
      <c r="F76" s="68"/>
      <c r="G76" s="68"/>
      <c r="J76" s="1"/>
      <c r="L76" s="1"/>
      <c r="M76" s="1"/>
      <c r="N76" s="1"/>
    </row>
    <row r="77" spans="2:17" ht="17.25" x14ac:dyDescent="0.25">
      <c r="B77" s="11">
        <v>6.6</v>
      </c>
      <c r="C77" s="86" t="s">
        <v>89</v>
      </c>
      <c r="D77" s="86"/>
      <c r="E77" s="87"/>
      <c r="F77" s="68"/>
      <c r="G77" s="68"/>
      <c r="J77" s="1"/>
      <c r="L77" s="1"/>
      <c r="M77" s="1"/>
      <c r="N77" s="1"/>
    </row>
    <row r="78" spans="2:17" ht="17.25" x14ac:dyDescent="0.25">
      <c r="B78" s="11">
        <v>6.7</v>
      </c>
      <c r="C78" s="86" t="s">
        <v>89</v>
      </c>
      <c r="D78" s="86"/>
      <c r="E78" s="87"/>
      <c r="F78" s="68"/>
      <c r="G78" s="68"/>
      <c r="J78" s="1"/>
      <c r="L78" s="1"/>
      <c r="M78" s="1"/>
      <c r="N78" s="1"/>
    </row>
    <row r="79" spans="2:17" ht="17.25" x14ac:dyDescent="0.25">
      <c r="B79" s="11">
        <v>6.8</v>
      </c>
      <c r="C79" s="86" t="s">
        <v>89</v>
      </c>
      <c r="D79" s="86"/>
      <c r="E79" s="87"/>
      <c r="F79" s="68"/>
      <c r="G79" s="68"/>
      <c r="J79" s="1"/>
      <c r="L79" s="1"/>
      <c r="M79" s="1"/>
      <c r="N79" s="1"/>
    </row>
    <row r="80" spans="2:17" x14ac:dyDescent="0.25">
      <c r="B80" s="88"/>
      <c r="C80" s="89"/>
      <c r="D80" s="89"/>
      <c r="E80" s="90"/>
      <c r="F80" s="71"/>
      <c r="G80" s="68"/>
      <c r="J80" s="1"/>
      <c r="L80" s="1"/>
      <c r="M80" s="1"/>
      <c r="N80" s="1"/>
    </row>
    <row r="81" spans="2:14" x14ac:dyDescent="0.25">
      <c r="B81" s="11">
        <v>7</v>
      </c>
      <c r="C81" s="86" t="s">
        <v>53</v>
      </c>
      <c r="D81" s="86"/>
      <c r="E81" s="87"/>
      <c r="F81" s="68"/>
      <c r="G81" s="68"/>
      <c r="J81" s="1"/>
      <c r="L81" s="1"/>
      <c r="M81" s="1"/>
      <c r="N81" s="1"/>
    </row>
    <row r="82" spans="2:14" x14ac:dyDescent="0.25">
      <c r="B82" s="88"/>
      <c r="C82" s="89"/>
      <c r="D82" s="89"/>
      <c r="E82" s="90"/>
      <c r="F82" s="71"/>
      <c r="G82" s="68"/>
      <c r="J82" s="1"/>
      <c r="L82" s="1"/>
      <c r="M82" s="1"/>
      <c r="N82" s="1"/>
    </row>
    <row r="83" spans="2:14" x14ac:dyDescent="0.25">
      <c r="B83" s="11">
        <v>8.1</v>
      </c>
      <c r="C83" s="86" t="s">
        <v>54</v>
      </c>
      <c r="D83" s="86"/>
      <c r="E83" s="87"/>
      <c r="F83" s="68"/>
      <c r="G83" s="71"/>
      <c r="J83" s="1"/>
      <c r="L83" s="1"/>
      <c r="M83" s="1"/>
      <c r="N83" s="1"/>
    </row>
    <row r="84" spans="2:14" x14ac:dyDescent="0.25">
      <c r="B84" s="11">
        <v>8.1999999999999993</v>
      </c>
      <c r="C84" s="86" t="s">
        <v>54</v>
      </c>
      <c r="D84" s="86"/>
      <c r="E84" s="87"/>
      <c r="F84" s="68"/>
      <c r="G84" s="68"/>
      <c r="J84" s="1"/>
      <c r="L84" s="1"/>
      <c r="M84" s="1"/>
      <c r="N84" s="1"/>
    </row>
    <row r="85" spans="2:14" x14ac:dyDescent="0.25">
      <c r="B85" s="11">
        <v>8.3000000000000007</v>
      </c>
      <c r="C85" s="86" t="s">
        <v>54</v>
      </c>
      <c r="D85" s="86"/>
      <c r="E85" s="87"/>
      <c r="F85" s="68"/>
      <c r="G85" s="71"/>
      <c r="J85" s="1"/>
      <c r="L85" s="1"/>
      <c r="M85" s="1"/>
      <c r="N85" s="1"/>
    </row>
    <row r="86" spans="2:14" x14ac:dyDescent="0.25">
      <c r="B86" s="11">
        <v>8.4</v>
      </c>
      <c r="C86" s="86" t="s">
        <v>54</v>
      </c>
      <c r="D86" s="86"/>
      <c r="E86" s="87"/>
      <c r="F86" s="68"/>
      <c r="G86" s="68"/>
      <c r="J86" s="1"/>
      <c r="L86" s="1"/>
      <c r="M86" s="1"/>
      <c r="N86" s="1"/>
    </row>
    <row r="87" spans="2:14" x14ac:dyDescent="0.25">
      <c r="B87" s="13">
        <v>8.5</v>
      </c>
      <c r="C87" s="94" t="s">
        <v>54</v>
      </c>
      <c r="D87" s="94"/>
      <c r="E87" s="95"/>
      <c r="F87" s="68"/>
      <c r="G87" s="68"/>
      <c r="J87" s="1"/>
      <c r="L87" s="1"/>
      <c r="M87" s="1"/>
      <c r="N87" s="1"/>
    </row>
    <row r="88" spans="2:14" x14ac:dyDescent="0.25">
      <c r="B88" s="3"/>
      <c r="G88" s="68"/>
      <c r="J88" s="1"/>
      <c r="L88" s="1"/>
      <c r="M88" s="1"/>
      <c r="N88" s="1"/>
    </row>
    <row r="89" spans="2:14" x14ac:dyDescent="0.25">
      <c r="B89" s="3"/>
      <c r="G89" s="68"/>
      <c r="J89" s="1"/>
      <c r="L89" s="1"/>
      <c r="M89" s="1"/>
      <c r="N89" s="1"/>
    </row>
    <row r="90" spans="2:14" x14ac:dyDescent="0.25">
      <c r="B90" s="3"/>
      <c r="G90" s="68"/>
      <c r="J90" s="1"/>
      <c r="L90" s="1"/>
      <c r="M90" s="1"/>
      <c r="N90" s="1"/>
    </row>
    <row r="91" spans="2:14" x14ac:dyDescent="0.25">
      <c r="J91" s="1"/>
      <c r="L91" s="1"/>
      <c r="M91" s="1"/>
      <c r="N91" s="1"/>
    </row>
    <row r="92" spans="2:14" x14ac:dyDescent="0.25">
      <c r="J92" s="1"/>
      <c r="L92" s="1"/>
      <c r="M92" s="1"/>
      <c r="N92" s="1"/>
    </row>
    <row r="93" spans="2:14" x14ac:dyDescent="0.25">
      <c r="J93" s="1"/>
      <c r="L93" s="1"/>
      <c r="M93" s="1"/>
      <c r="N93" s="1"/>
    </row>
  </sheetData>
  <mergeCells count="71">
    <mergeCell ref="F13:G13"/>
    <mergeCell ref="F14:G14"/>
    <mergeCell ref="C79:E79"/>
    <mergeCell ref="C70:E70"/>
    <mergeCell ref="G67:L67"/>
    <mergeCell ref="C57:E57"/>
    <mergeCell ref="C69:E69"/>
    <mergeCell ref="C78:E78"/>
    <mergeCell ref="C74:E74"/>
    <mergeCell ref="C73:E73"/>
    <mergeCell ref="C67:E67"/>
    <mergeCell ref="C68:E68"/>
    <mergeCell ref="C65:E65"/>
    <mergeCell ref="C66:E66"/>
    <mergeCell ref="C63:E63"/>
    <mergeCell ref="B48:E48"/>
    <mergeCell ref="N67:Q67"/>
    <mergeCell ref="AW41:AX41"/>
    <mergeCell ref="G64:L64"/>
    <mergeCell ref="G65:L65"/>
    <mergeCell ref="Y41:Z41"/>
    <mergeCell ref="AD41:AE41"/>
    <mergeCell ref="AK41:AL41"/>
    <mergeCell ref="AP41:AQ41"/>
    <mergeCell ref="I45:J45"/>
    <mergeCell ref="AN27:AO27"/>
    <mergeCell ref="K41:L41"/>
    <mergeCell ref="D41:E41"/>
    <mergeCell ref="R41:S41"/>
    <mergeCell ref="B47:E47"/>
    <mergeCell ref="I35:J35"/>
    <mergeCell ref="I43:N43"/>
    <mergeCell ref="P43:U43"/>
    <mergeCell ref="P45:Q45"/>
    <mergeCell ref="B50:E50"/>
    <mergeCell ref="B52:E52"/>
    <mergeCell ref="B54:E54"/>
    <mergeCell ref="B64:E64"/>
    <mergeCell ref="C49:E49"/>
    <mergeCell ref="C51:E51"/>
    <mergeCell ref="C53:E53"/>
    <mergeCell ref="C87:E87"/>
    <mergeCell ref="C83:E83"/>
    <mergeCell ref="B82:E82"/>
    <mergeCell ref="C75:E75"/>
    <mergeCell ref="C76:E76"/>
    <mergeCell ref="C77:E77"/>
    <mergeCell ref="B80:E80"/>
    <mergeCell ref="C81:E81"/>
    <mergeCell ref="C84:E84"/>
    <mergeCell ref="C85:E85"/>
    <mergeCell ref="C86:E86"/>
    <mergeCell ref="C72:E72"/>
    <mergeCell ref="B71:E71"/>
    <mergeCell ref="G66:L66"/>
    <mergeCell ref="C55:E55"/>
    <mergeCell ref="C58:E58"/>
    <mergeCell ref="C60:E60"/>
    <mergeCell ref="C62:E62"/>
    <mergeCell ref="C56:E56"/>
    <mergeCell ref="C59:E59"/>
    <mergeCell ref="C61:E61"/>
    <mergeCell ref="B1:AU1"/>
    <mergeCell ref="B3:E3"/>
    <mergeCell ref="W3:Z3"/>
    <mergeCell ref="AI3:AL3"/>
    <mergeCell ref="AN3:AS3"/>
    <mergeCell ref="AU3:AZ3"/>
    <mergeCell ref="AB3:AG3"/>
    <mergeCell ref="I3:N3"/>
    <mergeCell ref="P3:U3"/>
  </mergeCells>
  <pageMargins left="0.23622047244094491" right="0.23622047244094491" top="0.74803149606299213" bottom="0.74803149606299213" header="0.31496062992125984" footer="0.31496062992125984"/>
  <pageSetup paperSize="8" scale="50" orientation="landscape" r:id="rId1"/>
  <colBreaks count="2" manualBreakCount="2">
    <brk id="21" max="88" man="1"/>
    <brk id="38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Carney</dc:creator>
  <cp:lastModifiedBy>John Carney</cp:lastModifiedBy>
  <cp:lastPrinted>2015-11-06T08:39:46Z</cp:lastPrinted>
  <dcterms:created xsi:type="dcterms:W3CDTF">2015-09-29T13:38:01Z</dcterms:created>
  <dcterms:modified xsi:type="dcterms:W3CDTF">2015-11-06T14:44:09Z</dcterms:modified>
</cp:coreProperties>
</file>